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odeName="ThisWorkbook" autoCompressPictures="0"/>
  <bookViews>
    <workbookView xWindow="7800" yWindow="40" windowWidth="8000" windowHeight="7940" tabRatio="731"/>
  </bookViews>
  <sheets>
    <sheet name="Degree Plan" sheetId="4" r:id="rId1"/>
    <sheet name="Graduation CheckSheet" sheetId="6" r:id="rId2"/>
    <sheet name="Electives &amp; Emphasis Area" sheetId="8" r:id="rId3"/>
    <sheet name="Advisor Info" sheetId="7" r:id="rId4"/>
  </sheets>
  <definedNames>
    <definedName name="_xlnm.Print_Area" localSheetId="0">'Degree Plan'!$A$1:$Y$52</definedName>
    <definedName name="_xlnm.Print_Area" localSheetId="1">'Graduation CheckSheet'!$A$1:$AG$60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6" i="4" l="1"/>
  <c r="X45" i="4"/>
  <c r="X44" i="4"/>
  <c r="X43" i="4"/>
  <c r="X42" i="4"/>
  <c r="L47" i="4"/>
  <c r="L46" i="4"/>
  <c r="L45" i="4"/>
  <c r="L44" i="4"/>
  <c r="L43" i="4"/>
  <c r="L42" i="4"/>
  <c r="X38" i="4"/>
  <c r="X37" i="4"/>
  <c r="X36" i="4"/>
  <c r="X35" i="4"/>
  <c r="X34" i="4"/>
  <c r="X33" i="4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44" i="6"/>
  <c r="J42" i="6"/>
  <c r="L42" i="6"/>
  <c r="L37" i="4"/>
  <c r="L36" i="4"/>
  <c r="L35" i="4"/>
  <c r="L34" i="4"/>
  <c r="L33" i="4"/>
  <c r="X29" i="4"/>
  <c r="X28" i="4"/>
  <c r="X27" i="4"/>
  <c r="X26" i="4"/>
  <c r="X25" i="4"/>
  <c r="X24" i="4"/>
  <c r="L29" i="4"/>
  <c r="L28" i="4"/>
  <c r="L27" i="4"/>
  <c r="L26" i="4"/>
  <c r="L25" i="4"/>
  <c r="L24" i="4"/>
  <c r="X19" i="4"/>
  <c r="X18" i="4"/>
  <c r="X17" i="4"/>
  <c r="X16" i="4"/>
  <c r="X15" i="4"/>
  <c r="L20" i="4"/>
  <c r="L19" i="4"/>
  <c r="L18" i="4"/>
  <c r="L17" i="4"/>
  <c r="L16" i="4"/>
  <c r="L15" i="4"/>
  <c r="V16" i="6"/>
  <c r="W16" i="6"/>
  <c r="V11" i="6"/>
  <c r="W11" i="6"/>
  <c r="AF11" i="6"/>
  <c r="AG11" i="6"/>
  <c r="BD45" i="6"/>
  <c r="BC45" i="6"/>
  <c r="BB45" i="6"/>
  <c r="BA45" i="6"/>
  <c r="AZ45" i="6"/>
  <c r="AY45" i="6"/>
  <c r="AX45" i="6"/>
  <c r="AW45" i="6"/>
  <c r="AS45" i="6"/>
  <c r="AL45" i="6"/>
  <c r="AQ45" i="6"/>
  <c r="AK45" i="6"/>
  <c r="AP45" i="6"/>
  <c r="AJ45" i="6"/>
  <c r="AO45" i="6"/>
  <c r="AI45" i="6"/>
  <c r="AN45" i="6"/>
  <c r="BD44" i="6"/>
  <c r="BC44" i="6"/>
  <c r="AZ44" i="6"/>
  <c r="AY44" i="6"/>
  <c r="AX44" i="6"/>
  <c r="AW44" i="6"/>
  <c r="AL44" i="6"/>
  <c r="AQ44" i="6"/>
  <c r="AK44" i="6"/>
  <c r="AP44" i="6"/>
  <c r="AJ44" i="6"/>
  <c r="AO44" i="6"/>
  <c r="AI44" i="6"/>
  <c r="AN44" i="6"/>
  <c r="BD43" i="6"/>
  <c r="BC43" i="6"/>
  <c r="AZ43" i="6"/>
  <c r="AY43" i="6"/>
  <c r="AX43" i="6"/>
  <c r="AW43" i="6"/>
  <c r="AU43" i="6"/>
  <c r="AL43" i="6"/>
  <c r="AQ43" i="6"/>
  <c r="AK43" i="6"/>
  <c r="AP43" i="6"/>
  <c r="AJ43" i="6"/>
  <c r="AO43" i="6"/>
  <c r="AI43" i="6"/>
  <c r="AN43" i="6"/>
  <c r="AM43" i="6"/>
  <c r="BD42" i="6"/>
  <c r="BC42" i="6"/>
  <c r="V42" i="6"/>
  <c r="BA42" i="6"/>
  <c r="AZ42" i="6"/>
  <c r="AY42" i="6"/>
  <c r="AX42" i="6"/>
  <c r="AW42" i="6"/>
  <c r="AS42" i="6"/>
  <c r="AL42" i="6"/>
  <c r="AQ42" i="6"/>
  <c r="AK42" i="6"/>
  <c r="AP42" i="6"/>
  <c r="AJ42" i="6"/>
  <c r="AO42" i="6"/>
  <c r="AI42" i="6"/>
  <c r="AN42" i="6"/>
  <c r="BD41" i="6"/>
  <c r="BC41" i="6"/>
  <c r="BB41" i="6"/>
  <c r="BA41" i="6"/>
  <c r="AZ41" i="6"/>
  <c r="AY41" i="6"/>
  <c r="AX41" i="6"/>
  <c r="AW41" i="6"/>
  <c r="AS41" i="6"/>
  <c r="AL41" i="6"/>
  <c r="AQ41" i="6"/>
  <c r="AK41" i="6"/>
  <c r="AP41" i="6"/>
  <c r="AJ41" i="6"/>
  <c r="AO41" i="6"/>
  <c r="AI41" i="6"/>
  <c r="AN41" i="6"/>
  <c r="BD40" i="6"/>
  <c r="BC40" i="6"/>
  <c r="BB40" i="6"/>
  <c r="BA40" i="6"/>
  <c r="AZ40" i="6"/>
  <c r="AY40" i="6"/>
  <c r="AX40" i="6"/>
  <c r="AW40" i="6"/>
  <c r="AL40" i="6"/>
  <c r="AQ40" i="6"/>
  <c r="AK40" i="6"/>
  <c r="AP40" i="6"/>
  <c r="AJ40" i="6"/>
  <c r="AO40" i="6"/>
  <c r="AI40" i="6"/>
  <c r="AN40" i="6"/>
  <c r="BD39" i="6"/>
  <c r="BC39" i="6"/>
  <c r="BB39" i="6"/>
  <c r="BA39" i="6"/>
  <c r="AZ39" i="6"/>
  <c r="AY39" i="6"/>
  <c r="AX39" i="6"/>
  <c r="AW39" i="6"/>
  <c r="AL39" i="6"/>
  <c r="AQ39" i="6"/>
  <c r="AK39" i="6"/>
  <c r="AP39" i="6"/>
  <c r="AJ39" i="6"/>
  <c r="AO39" i="6"/>
  <c r="AI39" i="6"/>
  <c r="AN39" i="6"/>
  <c r="BD38" i="6"/>
  <c r="BC38" i="6"/>
  <c r="BD37" i="6"/>
  <c r="BC37" i="6"/>
  <c r="BD36" i="6"/>
  <c r="BC36" i="6"/>
  <c r="BB36" i="6"/>
  <c r="BA36" i="6"/>
  <c r="AZ36" i="6"/>
  <c r="AY36" i="6"/>
  <c r="AX36" i="6"/>
  <c r="AW36" i="6"/>
  <c r="AS36" i="6"/>
  <c r="AL36" i="6"/>
  <c r="AQ36" i="6"/>
  <c r="AK36" i="6"/>
  <c r="AP36" i="6"/>
  <c r="AJ36" i="6"/>
  <c r="AO36" i="6"/>
  <c r="AI36" i="6"/>
  <c r="AN36" i="6"/>
  <c r="AM36" i="6"/>
  <c r="BD35" i="6"/>
  <c r="BC35" i="6"/>
  <c r="BB35" i="6"/>
  <c r="BA35" i="6"/>
  <c r="AZ35" i="6"/>
  <c r="AY35" i="6"/>
  <c r="AX35" i="6"/>
  <c r="AW35" i="6"/>
  <c r="AS35" i="6"/>
  <c r="AL35" i="6"/>
  <c r="AQ35" i="6"/>
  <c r="AK35" i="6"/>
  <c r="AP35" i="6"/>
  <c r="AJ35" i="6"/>
  <c r="AO35" i="6"/>
  <c r="AI35" i="6"/>
  <c r="AN35" i="6"/>
  <c r="BD34" i="6"/>
  <c r="BC34" i="6"/>
  <c r="BD33" i="6"/>
  <c r="BC33" i="6"/>
  <c r="AU33" i="6"/>
  <c r="BD32" i="6"/>
  <c r="BC32" i="6"/>
  <c r="AU32" i="6"/>
  <c r="BD31" i="6"/>
  <c r="BC31" i="6"/>
  <c r="BB31" i="6"/>
  <c r="BA31" i="6"/>
  <c r="AU31" i="6"/>
  <c r="AS31" i="6"/>
  <c r="BD30" i="6"/>
  <c r="BC30" i="6"/>
  <c r="BB30" i="6"/>
  <c r="BA30" i="6"/>
  <c r="AU30" i="6"/>
  <c r="AS30" i="6"/>
  <c r="BD29" i="6"/>
  <c r="BC29" i="6"/>
  <c r="AU29" i="6"/>
  <c r="BD28" i="6"/>
  <c r="BC28" i="6"/>
  <c r="AU28" i="6"/>
  <c r="BD27" i="6"/>
  <c r="BC27" i="6"/>
  <c r="AU27" i="6"/>
  <c r="BD26" i="6"/>
  <c r="BC26" i="6"/>
  <c r="AU26" i="6"/>
  <c r="BD25" i="6"/>
  <c r="BC25" i="6"/>
  <c r="AU25" i="6"/>
  <c r="BD24" i="6"/>
  <c r="BC24" i="6"/>
  <c r="BB24" i="6"/>
  <c r="BA24" i="6"/>
  <c r="AU24" i="6"/>
  <c r="AS24" i="6"/>
  <c r="BD23" i="6"/>
  <c r="BC23" i="6"/>
  <c r="BB23" i="6"/>
  <c r="BA23" i="6"/>
  <c r="AU23" i="6"/>
  <c r="AS23" i="6"/>
  <c r="BD22" i="6"/>
  <c r="BC22" i="6"/>
  <c r="AU22" i="6"/>
  <c r="BD21" i="6"/>
  <c r="BC21" i="6"/>
  <c r="AU21" i="6"/>
  <c r="BD20" i="6"/>
  <c r="BC20" i="6"/>
  <c r="AU20" i="6"/>
  <c r="BD19" i="6"/>
  <c r="BC19" i="6"/>
  <c r="AU19" i="6"/>
  <c r="BD18" i="6"/>
  <c r="BC18" i="6"/>
  <c r="BB18" i="6"/>
  <c r="BA18" i="6"/>
  <c r="AU18" i="6"/>
  <c r="AS18" i="6"/>
  <c r="BD17" i="6"/>
  <c r="BC17" i="6"/>
  <c r="BB17" i="6"/>
  <c r="BA17" i="6"/>
  <c r="AU17" i="6"/>
  <c r="AS17" i="6"/>
  <c r="BD16" i="6"/>
  <c r="BC16" i="6"/>
  <c r="BB16" i="6"/>
  <c r="BA16" i="6"/>
  <c r="AU16" i="6"/>
  <c r="AS16" i="6"/>
  <c r="BD15" i="6"/>
  <c r="BC15" i="6"/>
  <c r="AU15" i="6"/>
  <c r="BD14" i="6"/>
  <c r="BC14" i="6"/>
  <c r="AU14" i="6"/>
  <c r="BD13" i="6"/>
  <c r="BC13" i="6"/>
  <c r="AU13" i="6"/>
  <c r="BD12" i="6"/>
  <c r="BC12" i="6"/>
  <c r="AU12" i="6"/>
  <c r="U32" i="6"/>
  <c r="AS32" i="6"/>
  <c r="K18" i="4"/>
  <c r="T32" i="6"/>
  <c r="J18" i="4"/>
  <c r="S32" i="6"/>
  <c r="I18" i="4"/>
  <c r="R32" i="6"/>
  <c r="Q32" i="6"/>
  <c r="P32" i="6"/>
  <c r="O32" i="6"/>
  <c r="U40" i="6"/>
  <c r="AS40" i="6"/>
  <c r="U39" i="6"/>
  <c r="V39" i="6"/>
  <c r="A17" i="4"/>
  <c r="N32" i="6"/>
  <c r="BB32" i="6"/>
  <c r="M16" i="4"/>
  <c r="N33" i="6"/>
  <c r="BB33" i="6"/>
  <c r="A42" i="4"/>
  <c r="N34" i="6"/>
  <c r="BA34" i="6"/>
  <c r="U44" i="6"/>
  <c r="AS44" i="6"/>
  <c r="K16" i="4"/>
  <c r="T44" i="6"/>
  <c r="J16" i="4"/>
  <c r="S44" i="6"/>
  <c r="I16" i="4"/>
  <c r="R44" i="6"/>
  <c r="Q44" i="6"/>
  <c r="P44" i="6"/>
  <c r="O44" i="6"/>
  <c r="A16" i="4"/>
  <c r="N44" i="6"/>
  <c r="BA44" i="6"/>
  <c r="U43" i="6"/>
  <c r="AS43" i="6"/>
  <c r="K15" i="4"/>
  <c r="T43" i="6"/>
  <c r="J15" i="4"/>
  <c r="S43" i="6"/>
  <c r="I15" i="4"/>
  <c r="R43" i="6"/>
  <c r="Q43" i="6"/>
  <c r="P43" i="6"/>
  <c r="O43" i="6"/>
  <c r="A15" i="4"/>
  <c r="N43" i="6"/>
  <c r="BA43" i="6"/>
  <c r="U12" i="6"/>
  <c r="AS12" i="6"/>
  <c r="K19" i="4"/>
  <c r="T12" i="6"/>
  <c r="J19" i="4"/>
  <c r="S12" i="6"/>
  <c r="I19" i="4"/>
  <c r="R12" i="6"/>
  <c r="I12" i="6"/>
  <c r="AL12" i="6"/>
  <c r="AQ12" i="6"/>
  <c r="K17" i="4"/>
  <c r="H12" i="6"/>
  <c r="AK12" i="6"/>
  <c r="AP12" i="6"/>
  <c r="J17" i="4"/>
  <c r="G12" i="6"/>
  <c r="AJ12" i="6"/>
  <c r="AO12" i="6"/>
  <c r="I17" i="4"/>
  <c r="F12" i="6"/>
  <c r="AI12" i="6"/>
  <c r="AN12" i="6"/>
  <c r="E12" i="6"/>
  <c r="C12" i="6"/>
  <c r="B12" i="6"/>
  <c r="Q12" i="6"/>
  <c r="P12" i="6"/>
  <c r="O12" i="6"/>
  <c r="BA32" i="6"/>
  <c r="BA33" i="6"/>
  <c r="BB34" i="6"/>
  <c r="BB43" i="6"/>
  <c r="BB44" i="6"/>
  <c r="AM39" i="6"/>
  <c r="AM44" i="6"/>
  <c r="AM45" i="6"/>
  <c r="K42" i="6"/>
  <c r="M42" i="6"/>
  <c r="V40" i="6"/>
  <c r="W40" i="6"/>
  <c r="AS39" i="6"/>
  <c r="W39" i="6"/>
  <c r="V32" i="6"/>
  <c r="W32" i="6"/>
  <c r="V44" i="6"/>
  <c r="W44" i="6"/>
  <c r="V43" i="6"/>
  <c r="AM12" i="6"/>
  <c r="AM35" i="6"/>
  <c r="AM40" i="6"/>
  <c r="AM41" i="6"/>
  <c r="AM42" i="6"/>
  <c r="AF12" i="6"/>
  <c r="AG12" i="6"/>
  <c r="D30" i="4"/>
  <c r="P30" i="4"/>
  <c r="X30" i="4"/>
  <c r="P21" i="4"/>
  <c r="D21" i="4"/>
  <c r="J11" i="6"/>
  <c r="J12" i="6"/>
  <c r="I13" i="6"/>
  <c r="I14" i="6"/>
  <c r="I15" i="6"/>
  <c r="I16" i="6"/>
  <c r="I17" i="6"/>
  <c r="I18" i="6"/>
  <c r="I19" i="6"/>
  <c r="I20" i="6"/>
  <c r="I21" i="6"/>
  <c r="AL21" i="6"/>
  <c r="AQ21" i="6"/>
  <c r="I22" i="6"/>
  <c r="I23" i="6"/>
  <c r="AL23" i="6"/>
  <c r="AQ23" i="6"/>
  <c r="I24" i="6"/>
  <c r="I25" i="6"/>
  <c r="AL25" i="6"/>
  <c r="AQ25" i="6"/>
  <c r="I26" i="6"/>
  <c r="I27" i="6"/>
  <c r="AL27" i="6"/>
  <c r="AQ27" i="6"/>
  <c r="I28" i="6"/>
  <c r="I29" i="6"/>
  <c r="AL29" i="6"/>
  <c r="AQ29" i="6"/>
  <c r="I31" i="6"/>
  <c r="I32" i="6"/>
  <c r="AL32" i="6"/>
  <c r="AQ32" i="6"/>
  <c r="I33" i="6"/>
  <c r="I34" i="6"/>
  <c r="AL34" i="6"/>
  <c r="AQ34" i="6"/>
  <c r="I37" i="6"/>
  <c r="I38" i="6"/>
  <c r="AL38" i="6"/>
  <c r="AQ38" i="6"/>
  <c r="I30" i="6"/>
  <c r="J30" i="6"/>
  <c r="L30" i="6"/>
  <c r="V12" i="6"/>
  <c r="U13" i="6"/>
  <c r="U14" i="6"/>
  <c r="U15" i="6"/>
  <c r="U19" i="6"/>
  <c r="U20" i="6"/>
  <c r="U21" i="6"/>
  <c r="U22" i="6"/>
  <c r="U25" i="6"/>
  <c r="U26" i="6"/>
  <c r="U27" i="6"/>
  <c r="U28" i="6"/>
  <c r="U29" i="6"/>
  <c r="U33" i="6"/>
  <c r="U34" i="6"/>
  <c r="U37" i="6"/>
  <c r="U38" i="6"/>
  <c r="A24" i="4"/>
  <c r="N38" i="6"/>
  <c r="M15" i="4"/>
  <c r="N37" i="6"/>
  <c r="A33" i="4"/>
  <c r="A38" i="6"/>
  <c r="K33" i="4"/>
  <c r="H38" i="6"/>
  <c r="AK38" i="6"/>
  <c r="AP38" i="6"/>
  <c r="J33" i="4"/>
  <c r="G38" i="6"/>
  <c r="AJ38" i="6"/>
  <c r="AO38" i="6"/>
  <c r="I33" i="4"/>
  <c r="F38" i="6"/>
  <c r="AI38" i="6"/>
  <c r="AN38" i="6"/>
  <c r="M27" i="4"/>
  <c r="A37" i="6"/>
  <c r="W27" i="4"/>
  <c r="H37" i="6"/>
  <c r="AK37" i="6"/>
  <c r="AP37" i="6"/>
  <c r="V27" i="4"/>
  <c r="G37" i="6"/>
  <c r="AJ37" i="6"/>
  <c r="AO37" i="6"/>
  <c r="U27" i="4"/>
  <c r="F37" i="6"/>
  <c r="AI37" i="6"/>
  <c r="AN37" i="6"/>
  <c r="A46" i="4"/>
  <c r="A34" i="6"/>
  <c r="K46" i="4"/>
  <c r="H34" i="6"/>
  <c r="AK34" i="6"/>
  <c r="AP34" i="6"/>
  <c r="J46" i="4"/>
  <c r="G34" i="6"/>
  <c r="AJ34" i="6"/>
  <c r="AO34" i="6"/>
  <c r="I46" i="4"/>
  <c r="F34" i="6"/>
  <c r="AI34" i="6"/>
  <c r="AN34" i="6"/>
  <c r="A45" i="4"/>
  <c r="A33" i="6"/>
  <c r="K45" i="4"/>
  <c r="H33" i="6"/>
  <c r="AK33" i="6"/>
  <c r="AP33" i="6"/>
  <c r="J45" i="4"/>
  <c r="G33" i="6"/>
  <c r="AJ33" i="6"/>
  <c r="AO33" i="6"/>
  <c r="I45" i="4"/>
  <c r="F33" i="6"/>
  <c r="AI33" i="6"/>
  <c r="AN33" i="6"/>
  <c r="M45" i="4"/>
  <c r="N29" i="6"/>
  <c r="M37" i="4"/>
  <c r="A32" i="6"/>
  <c r="W37" i="4"/>
  <c r="H32" i="6"/>
  <c r="AK32" i="6"/>
  <c r="AP32" i="6"/>
  <c r="V37" i="4"/>
  <c r="G32" i="6"/>
  <c r="AJ32" i="6"/>
  <c r="AO32" i="6"/>
  <c r="U37" i="4"/>
  <c r="F32" i="6"/>
  <c r="AI32" i="6"/>
  <c r="AN32" i="6"/>
  <c r="A19" i="4"/>
  <c r="M46" i="4"/>
  <c r="A31" i="6"/>
  <c r="W46" i="4"/>
  <c r="H31" i="6"/>
  <c r="AK31" i="6"/>
  <c r="AP31" i="6"/>
  <c r="V46" i="4"/>
  <c r="G31" i="6"/>
  <c r="AJ31" i="6"/>
  <c r="AO31" i="6"/>
  <c r="U46" i="4"/>
  <c r="F31" i="6"/>
  <c r="AI31" i="6"/>
  <c r="AN31" i="6"/>
  <c r="M38" i="4"/>
  <c r="A30" i="6"/>
  <c r="W38" i="4"/>
  <c r="H30" i="6"/>
  <c r="AK30" i="6"/>
  <c r="AP30" i="6"/>
  <c r="V38" i="4"/>
  <c r="G30" i="6"/>
  <c r="AJ30" i="6"/>
  <c r="AO30" i="6"/>
  <c r="U38" i="4"/>
  <c r="F30" i="6"/>
  <c r="AI30" i="6"/>
  <c r="AN30" i="6"/>
  <c r="M44" i="4"/>
  <c r="N28" i="6"/>
  <c r="A35" i="4"/>
  <c r="A29" i="6"/>
  <c r="K35" i="4"/>
  <c r="H29" i="6"/>
  <c r="AK29" i="6"/>
  <c r="AP29" i="6"/>
  <c r="J35" i="4"/>
  <c r="G29" i="6"/>
  <c r="AJ29" i="6"/>
  <c r="AO29" i="6"/>
  <c r="I35" i="4"/>
  <c r="F29" i="6"/>
  <c r="AI29" i="6"/>
  <c r="AN29" i="6"/>
  <c r="A20" i="4"/>
  <c r="N27" i="6"/>
  <c r="M43" i="4"/>
  <c r="A28" i="6"/>
  <c r="W43" i="4"/>
  <c r="H28" i="6"/>
  <c r="AK28" i="6"/>
  <c r="AP28" i="6"/>
  <c r="V43" i="4"/>
  <c r="G28" i="6"/>
  <c r="AJ28" i="6"/>
  <c r="AO28" i="6"/>
  <c r="U43" i="4"/>
  <c r="F28" i="6"/>
  <c r="AI28" i="6"/>
  <c r="AN28" i="6"/>
  <c r="M42" i="4"/>
  <c r="N26" i="6"/>
  <c r="A37" i="4"/>
  <c r="A27" i="6"/>
  <c r="K37" i="4"/>
  <c r="H27" i="6"/>
  <c r="AK27" i="6"/>
  <c r="AP27" i="6"/>
  <c r="J37" i="4"/>
  <c r="G27" i="6"/>
  <c r="AJ27" i="6"/>
  <c r="AO27" i="6"/>
  <c r="I37" i="4"/>
  <c r="F27" i="6"/>
  <c r="AI27" i="6"/>
  <c r="AN27" i="6"/>
  <c r="A47" i="4"/>
  <c r="N25" i="6"/>
  <c r="A36" i="4"/>
  <c r="A26" i="6"/>
  <c r="K36" i="4"/>
  <c r="H26" i="6"/>
  <c r="AK26" i="6"/>
  <c r="AP26" i="6"/>
  <c r="J36" i="4"/>
  <c r="G26" i="6"/>
  <c r="AJ26" i="6"/>
  <c r="AO26" i="6"/>
  <c r="I36" i="4"/>
  <c r="F26" i="6"/>
  <c r="AI26" i="6"/>
  <c r="AN26" i="6"/>
  <c r="A44" i="4"/>
  <c r="A25" i="6"/>
  <c r="K44" i="4"/>
  <c r="H25" i="6"/>
  <c r="AK25" i="6"/>
  <c r="AP25" i="6"/>
  <c r="J44" i="4"/>
  <c r="G25" i="6"/>
  <c r="AJ25" i="6"/>
  <c r="AO25" i="6"/>
  <c r="I44" i="4"/>
  <c r="F25" i="6"/>
  <c r="AI25" i="6"/>
  <c r="AN25" i="6"/>
  <c r="M35" i="4"/>
  <c r="A24" i="6"/>
  <c r="W35" i="4"/>
  <c r="H24" i="6"/>
  <c r="AK24" i="6"/>
  <c r="AP24" i="6"/>
  <c r="V35" i="4"/>
  <c r="G24" i="6"/>
  <c r="AJ24" i="6"/>
  <c r="AO24" i="6"/>
  <c r="U35" i="4"/>
  <c r="F24" i="6"/>
  <c r="AI24" i="6"/>
  <c r="AN24" i="6"/>
  <c r="M33" i="4"/>
  <c r="N22" i="6"/>
  <c r="A43" i="4"/>
  <c r="A23" i="6"/>
  <c r="K43" i="4"/>
  <c r="H23" i="6"/>
  <c r="AK23" i="6"/>
  <c r="AP23" i="6"/>
  <c r="J43" i="4"/>
  <c r="G23" i="6"/>
  <c r="AJ23" i="6"/>
  <c r="AO23" i="6"/>
  <c r="I43" i="4"/>
  <c r="F23" i="6"/>
  <c r="AI23" i="6"/>
  <c r="AN23" i="6"/>
  <c r="M29" i="4"/>
  <c r="N21" i="6"/>
  <c r="M26" i="4"/>
  <c r="A22" i="6"/>
  <c r="W26" i="4"/>
  <c r="H22" i="6"/>
  <c r="AK22" i="6"/>
  <c r="AP22" i="6"/>
  <c r="V26" i="4"/>
  <c r="G22" i="6"/>
  <c r="AJ22" i="6"/>
  <c r="AO22" i="6"/>
  <c r="U26" i="4"/>
  <c r="F22" i="6"/>
  <c r="AI22" i="6"/>
  <c r="AN22" i="6"/>
  <c r="A29" i="4"/>
  <c r="N20" i="6"/>
  <c r="A28" i="4"/>
  <c r="A21" i="6"/>
  <c r="K28" i="4"/>
  <c r="H21" i="6"/>
  <c r="AK21" i="6"/>
  <c r="AP21" i="6"/>
  <c r="J28" i="4"/>
  <c r="G21" i="6"/>
  <c r="AJ21" i="6"/>
  <c r="AO21" i="6"/>
  <c r="I28" i="4"/>
  <c r="F21" i="6"/>
  <c r="AI21" i="6"/>
  <c r="AN21" i="6"/>
  <c r="M18" i="4"/>
  <c r="N19" i="6"/>
  <c r="A34" i="4"/>
  <c r="A20" i="6"/>
  <c r="K34" i="4"/>
  <c r="H20" i="6"/>
  <c r="AK20" i="6"/>
  <c r="AP20" i="6"/>
  <c r="J34" i="4"/>
  <c r="G20" i="6"/>
  <c r="AJ20" i="6"/>
  <c r="AO20" i="6"/>
  <c r="I34" i="4"/>
  <c r="F20" i="6"/>
  <c r="AI20" i="6"/>
  <c r="AN20" i="6"/>
  <c r="M36" i="4"/>
  <c r="A19" i="6"/>
  <c r="W36" i="4"/>
  <c r="H19" i="6"/>
  <c r="AK19" i="6"/>
  <c r="AP19" i="6"/>
  <c r="V36" i="4"/>
  <c r="G19" i="6"/>
  <c r="AJ19" i="6"/>
  <c r="AO19" i="6"/>
  <c r="U36" i="4"/>
  <c r="F19" i="6"/>
  <c r="AI19" i="6"/>
  <c r="AN19" i="6"/>
  <c r="M24" i="4"/>
  <c r="A18" i="6"/>
  <c r="W24" i="4"/>
  <c r="H18" i="6"/>
  <c r="AK18" i="6"/>
  <c r="AP18" i="6"/>
  <c r="V24" i="4"/>
  <c r="G18" i="6"/>
  <c r="AJ18" i="6"/>
  <c r="AO18" i="6"/>
  <c r="U24" i="4"/>
  <c r="F18" i="6"/>
  <c r="AI18" i="6"/>
  <c r="AN18" i="6"/>
  <c r="A26" i="4"/>
  <c r="A17" i="6"/>
  <c r="K26" i="4"/>
  <c r="H17" i="6"/>
  <c r="AK17" i="6"/>
  <c r="AP17" i="6"/>
  <c r="J26" i="4"/>
  <c r="G17" i="6"/>
  <c r="AJ17" i="6"/>
  <c r="AO17" i="6"/>
  <c r="I26" i="4"/>
  <c r="F17" i="6"/>
  <c r="AI17" i="6"/>
  <c r="AN17" i="6"/>
  <c r="M34" i="4"/>
  <c r="A16" i="6"/>
  <c r="W34" i="4"/>
  <c r="H16" i="6"/>
  <c r="AK16" i="6"/>
  <c r="AP16" i="6"/>
  <c r="V34" i="4"/>
  <c r="G16" i="6"/>
  <c r="AJ16" i="6"/>
  <c r="AO16" i="6"/>
  <c r="U34" i="4"/>
  <c r="F16" i="6"/>
  <c r="AI16" i="6"/>
  <c r="AN16" i="6"/>
  <c r="A27" i="4"/>
  <c r="N15" i="6"/>
  <c r="M25" i="4"/>
  <c r="A15" i="6"/>
  <c r="W25" i="4"/>
  <c r="H15" i="6"/>
  <c r="AK15" i="6"/>
  <c r="AP15" i="6"/>
  <c r="V25" i="4"/>
  <c r="G15" i="6"/>
  <c r="AJ15" i="6"/>
  <c r="AO15" i="6"/>
  <c r="U25" i="4"/>
  <c r="F15" i="6"/>
  <c r="AI15" i="6"/>
  <c r="AN15" i="6"/>
  <c r="M28" i="4"/>
  <c r="N14" i="6"/>
  <c r="A25" i="4"/>
  <c r="A14" i="6"/>
  <c r="K25" i="4"/>
  <c r="H14" i="6"/>
  <c r="AK14" i="6"/>
  <c r="AP14" i="6"/>
  <c r="J25" i="4"/>
  <c r="G14" i="6"/>
  <c r="AJ14" i="6"/>
  <c r="AO14" i="6"/>
  <c r="I25" i="4"/>
  <c r="F14" i="6"/>
  <c r="AI14" i="6"/>
  <c r="AN14" i="6"/>
  <c r="M17" i="4"/>
  <c r="N13" i="6"/>
  <c r="M19" i="4"/>
  <c r="A13" i="6"/>
  <c r="W19" i="4"/>
  <c r="H13" i="6"/>
  <c r="AK13" i="6"/>
  <c r="AP13" i="6"/>
  <c r="V19" i="4"/>
  <c r="G13" i="6"/>
  <c r="AJ13" i="6"/>
  <c r="AO13" i="6"/>
  <c r="U19" i="4"/>
  <c r="F13" i="6"/>
  <c r="AI13" i="6"/>
  <c r="AN13" i="6"/>
  <c r="A18" i="4"/>
  <c r="N12" i="6"/>
  <c r="A12" i="6"/>
  <c r="W45" i="4"/>
  <c r="W44" i="4"/>
  <c r="W42" i="4"/>
  <c r="K47" i="4"/>
  <c r="K42" i="4"/>
  <c r="K29" i="4"/>
  <c r="K27" i="4"/>
  <c r="K24" i="4"/>
  <c r="W33" i="4"/>
  <c r="W28" i="4"/>
  <c r="W29" i="4"/>
  <c r="W18" i="4"/>
  <c r="W17" i="4"/>
  <c r="W16" i="4"/>
  <c r="W15" i="4"/>
  <c r="K20" i="4"/>
  <c r="E38" i="6"/>
  <c r="C38" i="6"/>
  <c r="B38" i="6"/>
  <c r="D48" i="4"/>
  <c r="P48" i="4"/>
  <c r="X48" i="4"/>
  <c r="P39" i="4"/>
  <c r="D39" i="4"/>
  <c r="H33" i="4"/>
  <c r="G33" i="4"/>
  <c r="F33" i="4"/>
  <c r="E33" i="4"/>
  <c r="BD11" i="6"/>
  <c r="BC11" i="6"/>
  <c r="BB11" i="6"/>
  <c r="BA11" i="6"/>
  <c r="A11" i="6"/>
  <c r="AZ11" i="6"/>
  <c r="AU11" i="6"/>
  <c r="AS11" i="6"/>
  <c r="AL11" i="6"/>
  <c r="AQ11" i="6"/>
  <c r="AK11" i="6"/>
  <c r="AP11" i="6"/>
  <c r="AJ11" i="6"/>
  <c r="AO11" i="6"/>
  <c r="AI11" i="6"/>
  <c r="AN11" i="6"/>
  <c r="X21" i="4"/>
  <c r="H15" i="4"/>
  <c r="G15" i="4"/>
  <c r="F15" i="4"/>
  <c r="E15" i="4"/>
  <c r="H16" i="4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V76" i="6"/>
  <c r="W76" i="6"/>
  <c r="V77" i="6"/>
  <c r="W77" i="6"/>
  <c r="V78" i="6"/>
  <c r="W78" i="6"/>
  <c r="V79" i="6"/>
  <c r="W79" i="6"/>
  <c r="V80" i="6"/>
  <c r="W80" i="6"/>
  <c r="V81" i="6"/>
  <c r="W81" i="6"/>
  <c r="V82" i="6"/>
  <c r="W82" i="6"/>
  <c r="V83" i="6"/>
  <c r="W83" i="6"/>
  <c r="V84" i="6"/>
  <c r="W84" i="6"/>
  <c r="V85" i="6"/>
  <c r="W85" i="6"/>
  <c r="V86" i="6"/>
  <c r="W86" i="6"/>
  <c r="V87" i="6"/>
  <c r="W87" i="6"/>
  <c r="V88" i="6"/>
  <c r="W88" i="6"/>
  <c r="V89" i="6"/>
  <c r="W89" i="6"/>
  <c r="V90" i="6"/>
  <c r="W90" i="6"/>
  <c r="V91" i="6"/>
  <c r="W91" i="6"/>
  <c r="V92" i="6"/>
  <c r="W92" i="6"/>
  <c r="V93" i="6"/>
  <c r="W93" i="6"/>
  <c r="V94" i="6"/>
  <c r="W94" i="6"/>
  <c r="V95" i="6"/>
  <c r="W95" i="6"/>
  <c r="V96" i="6"/>
  <c r="W96" i="6"/>
  <c r="AF76" i="6"/>
  <c r="AG76" i="6"/>
  <c r="AF77" i="6"/>
  <c r="AG77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4" i="6"/>
  <c r="AG84" i="6"/>
  <c r="AF85" i="6"/>
  <c r="AG85" i="6"/>
  <c r="AF86" i="6"/>
  <c r="AG86" i="6"/>
  <c r="AF87" i="6"/>
  <c r="AG87" i="6"/>
  <c r="AF88" i="6"/>
  <c r="AG88" i="6"/>
  <c r="AF89" i="6"/>
  <c r="AG89" i="6"/>
  <c r="AF90" i="6"/>
  <c r="AG90" i="6"/>
  <c r="AF91" i="6"/>
  <c r="AG91" i="6"/>
  <c r="AF92" i="6"/>
  <c r="AG92" i="6"/>
  <c r="AF93" i="6"/>
  <c r="AG93" i="6"/>
  <c r="AF94" i="6"/>
  <c r="AG94" i="6"/>
  <c r="AF95" i="6"/>
  <c r="AG95" i="6"/>
  <c r="AF96" i="6"/>
  <c r="AG96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L80" i="6"/>
  <c r="L88" i="6"/>
  <c r="K83" i="6"/>
  <c r="AF29" i="6"/>
  <c r="AG29" i="6"/>
  <c r="BD76" i="6"/>
  <c r="BD77" i="6"/>
  <c r="BD78" i="6"/>
  <c r="BD79" i="6"/>
  <c r="BD80" i="6"/>
  <c r="BD81" i="6"/>
  <c r="BD82" i="6"/>
  <c r="BD83" i="6"/>
  <c r="BD84" i="6"/>
  <c r="BD85" i="6"/>
  <c r="BD86" i="6"/>
  <c r="BD87" i="6"/>
  <c r="BD88" i="6"/>
  <c r="BD89" i="6"/>
  <c r="BD90" i="6"/>
  <c r="BD91" i="6"/>
  <c r="BD92" i="6"/>
  <c r="BD93" i="6"/>
  <c r="BD94" i="6"/>
  <c r="BD95" i="6"/>
  <c r="BD96" i="6"/>
  <c r="BC76" i="6"/>
  <c r="BC77" i="6"/>
  <c r="BC78" i="6"/>
  <c r="BC79" i="6"/>
  <c r="BC80" i="6"/>
  <c r="BC81" i="6"/>
  <c r="BC82" i="6"/>
  <c r="BC83" i="6"/>
  <c r="BC84" i="6"/>
  <c r="BC85" i="6"/>
  <c r="BC86" i="6"/>
  <c r="BC87" i="6"/>
  <c r="BC88" i="6"/>
  <c r="BC89" i="6"/>
  <c r="BC90" i="6"/>
  <c r="BC91" i="6"/>
  <c r="BC92" i="6"/>
  <c r="BC93" i="6"/>
  <c r="BC94" i="6"/>
  <c r="BC95" i="6"/>
  <c r="BC96" i="6"/>
  <c r="BB76" i="6"/>
  <c r="BB77" i="6"/>
  <c r="BB78" i="6"/>
  <c r="BB79" i="6"/>
  <c r="BB80" i="6"/>
  <c r="BB81" i="6"/>
  <c r="BB82" i="6"/>
  <c r="BB83" i="6"/>
  <c r="BB84" i="6"/>
  <c r="BB85" i="6"/>
  <c r="BB86" i="6"/>
  <c r="BB87" i="6"/>
  <c r="BB88" i="6"/>
  <c r="BB89" i="6"/>
  <c r="BB90" i="6"/>
  <c r="BB91" i="6"/>
  <c r="BB92" i="6"/>
  <c r="BB93" i="6"/>
  <c r="BB94" i="6"/>
  <c r="BB95" i="6"/>
  <c r="BB96" i="6"/>
  <c r="BB97" i="6"/>
  <c r="W98" i="6"/>
  <c r="BA76" i="6"/>
  <c r="BA77" i="6"/>
  <c r="BA78" i="6"/>
  <c r="BA79" i="6"/>
  <c r="BA80" i="6"/>
  <c r="BA81" i="6"/>
  <c r="BA82" i="6"/>
  <c r="BA83" i="6"/>
  <c r="BA84" i="6"/>
  <c r="BA85" i="6"/>
  <c r="BA86" i="6"/>
  <c r="BA87" i="6"/>
  <c r="BA88" i="6"/>
  <c r="BA89" i="6"/>
  <c r="BA90" i="6"/>
  <c r="BA91" i="6"/>
  <c r="BA92" i="6"/>
  <c r="BA93" i="6"/>
  <c r="BA94" i="6"/>
  <c r="BA95" i="6"/>
  <c r="BA96" i="6"/>
  <c r="AZ76" i="6"/>
  <c r="AZ77" i="6"/>
  <c r="AZ78" i="6"/>
  <c r="AZ79" i="6"/>
  <c r="AZ80" i="6"/>
  <c r="AZ81" i="6"/>
  <c r="AZ82" i="6"/>
  <c r="AZ83" i="6"/>
  <c r="AZ84" i="6"/>
  <c r="AZ85" i="6"/>
  <c r="AZ86" i="6"/>
  <c r="AZ87" i="6"/>
  <c r="AZ88" i="6"/>
  <c r="AZ89" i="6"/>
  <c r="AZ90" i="6"/>
  <c r="AZ91" i="6"/>
  <c r="AZ92" i="6"/>
  <c r="AZ93" i="6"/>
  <c r="AZ94" i="6"/>
  <c r="AZ95" i="6"/>
  <c r="AZ96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X76" i="6"/>
  <c r="AX77" i="6"/>
  <c r="AX78" i="6"/>
  <c r="AX79" i="6"/>
  <c r="AX80" i="6"/>
  <c r="AX81" i="6"/>
  <c r="AX82" i="6"/>
  <c r="AX83" i="6"/>
  <c r="AX84" i="6"/>
  <c r="AX85" i="6"/>
  <c r="AX86" i="6"/>
  <c r="AX87" i="6"/>
  <c r="AX88" i="6"/>
  <c r="AX89" i="6"/>
  <c r="AX90" i="6"/>
  <c r="AX91" i="6"/>
  <c r="AX92" i="6"/>
  <c r="AX93" i="6"/>
  <c r="AX94" i="6"/>
  <c r="AX95" i="6"/>
  <c r="AX96" i="6"/>
  <c r="AU96" i="6"/>
  <c r="AS96" i="6"/>
  <c r="AL96" i="6"/>
  <c r="AQ96" i="6"/>
  <c r="AK96" i="6"/>
  <c r="AP96" i="6"/>
  <c r="AJ96" i="6"/>
  <c r="AO96" i="6"/>
  <c r="AI96" i="6"/>
  <c r="AN96" i="6"/>
  <c r="AU95" i="6"/>
  <c r="AS95" i="6"/>
  <c r="AL95" i="6"/>
  <c r="AQ95" i="6"/>
  <c r="AK95" i="6"/>
  <c r="AP95" i="6"/>
  <c r="AJ95" i="6"/>
  <c r="AO95" i="6"/>
  <c r="AI95" i="6"/>
  <c r="AN95" i="6"/>
  <c r="AU94" i="6"/>
  <c r="AS94" i="6"/>
  <c r="AL94" i="6"/>
  <c r="AQ94" i="6"/>
  <c r="AK94" i="6"/>
  <c r="AP94" i="6"/>
  <c r="AJ94" i="6"/>
  <c r="AO94" i="6"/>
  <c r="AI94" i="6"/>
  <c r="AN94" i="6"/>
  <c r="AU93" i="6"/>
  <c r="AS93" i="6"/>
  <c r="AL93" i="6"/>
  <c r="AQ93" i="6"/>
  <c r="AK93" i="6"/>
  <c r="AP93" i="6"/>
  <c r="AJ93" i="6"/>
  <c r="AO93" i="6"/>
  <c r="AI93" i="6"/>
  <c r="AN93" i="6"/>
  <c r="AM93" i="6"/>
  <c r="AU92" i="6"/>
  <c r="AS92" i="6"/>
  <c r="AL92" i="6"/>
  <c r="AQ92" i="6"/>
  <c r="AK92" i="6"/>
  <c r="AP92" i="6"/>
  <c r="AJ92" i="6"/>
  <c r="AO92" i="6"/>
  <c r="AI92" i="6"/>
  <c r="AN92" i="6"/>
  <c r="AU91" i="6"/>
  <c r="AS91" i="6"/>
  <c r="AL91" i="6"/>
  <c r="AQ91" i="6"/>
  <c r="AK91" i="6"/>
  <c r="AP91" i="6"/>
  <c r="AJ91" i="6"/>
  <c r="AO91" i="6"/>
  <c r="AI91" i="6"/>
  <c r="AN91" i="6"/>
  <c r="AM91" i="6"/>
  <c r="AU90" i="6"/>
  <c r="AS90" i="6"/>
  <c r="AL90" i="6"/>
  <c r="AQ90" i="6"/>
  <c r="AK90" i="6"/>
  <c r="AP90" i="6"/>
  <c r="AJ90" i="6"/>
  <c r="AO90" i="6"/>
  <c r="AI90" i="6"/>
  <c r="AN90" i="6"/>
  <c r="AU89" i="6"/>
  <c r="AS89" i="6"/>
  <c r="AL89" i="6"/>
  <c r="AQ89" i="6"/>
  <c r="AK89" i="6"/>
  <c r="AP89" i="6"/>
  <c r="AJ89" i="6"/>
  <c r="AO89" i="6"/>
  <c r="AI89" i="6"/>
  <c r="AN89" i="6"/>
  <c r="AM89" i="6"/>
  <c r="AU88" i="6"/>
  <c r="AS88" i="6"/>
  <c r="AL88" i="6"/>
  <c r="AQ88" i="6"/>
  <c r="AK88" i="6"/>
  <c r="AP88" i="6"/>
  <c r="AJ88" i="6"/>
  <c r="AO88" i="6"/>
  <c r="AI88" i="6"/>
  <c r="AN88" i="6"/>
  <c r="AU87" i="6"/>
  <c r="AS87" i="6"/>
  <c r="AL87" i="6"/>
  <c r="AQ87" i="6"/>
  <c r="AK87" i="6"/>
  <c r="AP87" i="6"/>
  <c r="AJ87" i="6"/>
  <c r="AO87" i="6"/>
  <c r="AI87" i="6"/>
  <c r="AN87" i="6"/>
  <c r="AM87" i="6"/>
  <c r="AU86" i="6"/>
  <c r="AS86" i="6"/>
  <c r="AL86" i="6"/>
  <c r="AQ86" i="6"/>
  <c r="AK86" i="6"/>
  <c r="AP86" i="6"/>
  <c r="AJ86" i="6"/>
  <c r="AO86" i="6"/>
  <c r="AI86" i="6"/>
  <c r="AN86" i="6"/>
  <c r="AU85" i="6"/>
  <c r="AS85" i="6"/>
  <c r="AL85" i="6"/>
  <c r="AQ85" i="6"/>
  <c r="AK85" i="6"/>
  <c r="AP85" i="6"/>
  <c r="AJ85" i="6"/>
  <c r="AO85" i="6"/>
  <c r="AI85" i="6"/>
  <c r="AN85" i="6"/>
  <c r="AM85" i="6"/>
  <c r="AU84" i="6"/>
  <c r="AS84" i="6"/>
  <c r="AL84" i="6"/>
  <c r="AQ84" i="6"/>
  <c r="AK84" i="6"/>
  <c r="AP84" i="6"/>
  <c r="AJ84" i="6"/>
  <c r="AO84" i="6"/>
  <c r="AI84" i="6"/>
  <c r="AN84" i="6"/>
  <c r="AU83" i="6"/>
  <c r="AS83" i="6"/>
  <c r="AL83" i="6"/>
  <c r="AQ83" i="6"/>
  <c r="AK83" i="6"/>
  <c r="AP83" i="6"/>
  <c r="AJ83" i="6"/>
  <c r="AO83" i="6"/>
  <c r="AI83" i="6"/>
  <c r="AN83" i="6"/>
  <c r="AM83" i="6"/>
  <c r="AU82" i="6"/>
  <c r="AS82" i="6"/>
  <c r="AL82" i="6"/>
  <c r="AQ82" i="6"/>
  <c r="AK82" i="6"/>
  <c r="AP82" i="6"/>
  <c r="AJ82" i="6"/>
  <c r="AO82" i="6"/>
  <c r="AI82" i="6"/>
  <c r="AN82" i="6"/>
  <c r="AU81" i="6"/>
  <c r="AS81" i="6"/>
  <c r="AL81" i="6"/>
  <c r="AQ81" i="6"/>
  <c r="AK81" i="6"/>
  <c r="AP81" i="6"/>
  <c r="AJ81" i="6"/>
  <c r="AO81" i="6"/>
  <c r="AI81" i="6"/>
  <c r="AN81" i="6"/>
  <c r="AM81" i="6"/>
  <c r="AU80" i="6"/>
  <c r="AS80" i="6"/>
  <c r="AL80" i="6"/>
  <c r="AQ80" i="6"/>
  <c r="AK80" i="6"/>
  <c r="AP80" i="6"/>
  <c r="AJ80" i="6"/>
  <c r="AO80" i="6"/>
  <c r="AI80" i="6"/>
  <c r="AN80" i="6"/>
  <c r="AU79" i="6"/>
  <c r="AS79" i="6"/>
  <c r="AL79" i="6"/>
  <c r="AQ79" i="6"/>
  <c r="AK79" i="6"/>
  <c r="AP79" i="6"/>
  <c r="AJ79" i="6"/>
  <c r="AO79" i="6"/>
  <c r="AI79" i="6"/>
  <c r="AN79" i="6"/>
  <c r="AM79" i="6"/>
  <c r="AU78" i="6"/>
  <c r="AS78" i="6"/>
  <c r="AL78" i="6"/>
  <c r="AQ78" i="6"/>
  <c r="AK78" i="6"/>
  <c r="AP78" i="6"/>
  <c r="AJ78" i="6"/>
  <c r="AO78" i="6"/>
  <c r="AI78" i="6"/>
  <c r="AN78" i="6"/>
  <c r="AU77" i="6"/>
  <c r="AS77" i="6"/>
  <c r="AL77" i="6"/>
  <c r="AQ77" i="6"/>
  <c r="AK77" i="6"/>
  <c r="AP77" i="6"/>
  <c r="AJ77" i="6"/>
  <c r="AO77" i="6"/>
  <c r="AI77" i="6"/>
  <c r="AN77" i="6"/>
  <c r="AM77" i="6"/>
  <c r="AU76" i="6"/>
  <c r="AS76" i="6"/>
  <c r="AL76" i="6"/>
  <c r="AQ76" i="6"/>
  <c r="AK76" i="6"/>
  <c r="AP76" i="6"/>
  <c r="AJ76" i="6"/>
  <c r="AO76" i="6"/>
  <c r="AI76" i="6"/>
  <c r="AN76" i="6"/>
  <c r="N3" i="6"/>
  <c r="D71" i="6"/>
  <c r="E30" i="6"/>
  <c r="C30" i="6"/>
  <c r="B30" i="6"/>
  <c r="B11" i="4"/>
  <c r="H46" i="4"/>
  <c r="G46" i="4"/>
  <c r="F46" i="4"/>
  <c r="E46" i="4"/>
  <c r="H45" i="4"/>
  <c r="G45" i="4"/>
  <c r="F45" i="4"/>
  <c r="E45" i="4"/>
  <c r="J47" i="4"/>
  <c r="I47" i="4"/>
  <c r="H47" i="4"/>
  <c r="G47" i="4"/>
  <c r="F47" i="4"/>
  <c r="E47" i="4"/>
  <c r="H44" i="4"/>
  <c r="G44" i="4"/>
  <c r="F44" i="4"/>
  <c r="E44" i="4"/>
  <c r="T35" i="4"/>
  <c r="S35" i="4"/>
  <c r="R35" i="4"/>
  <c r="Q35" i="4"/>
  <c r="H43" i="4"/>
  <c r="G43" i="4"/>
  <c r="F43" i="4"/>
  <c r="E43" i="4"/>
  <c r="V33" i="4"/>
  <c r="U33" i="4"/>
  <c r="T33" i="4"/>
  <c r="S33" i="4"/>
  <c r="R33" i="4"/>
  <c r="Q33" i="4"/>
  <c r="H37" i="4"/>
  <c r="G37" i="4"/>
  <c r="F37" i="4"/>
  <c r="E37" i="4"/>
  <c r="H36" i="4"/>
  <c r="G36" i="4"/>
  <c r="F36" i="4"/>
  <c r="E36" i="4"/>
  <c r="H26" i="4"/>
  <c r="G26" i="4"/>
  <c r="F26" i="4"/>
  <c r="E26" i="4"/>
  <c r="T36" i="4"/>
  <c r="S36" i="4"/>
  <c r="R36" i="4"/>
  <c r="Q36" i="4"/>
  <c r="T34" i="4"/>
  <c r="S34" i="4"/>
  <c r="R34" i="4"/>
  <c r="Q34" i="4"/>
  <c r="V45" i="4"/>
  <c r="U45" i="4"/>
  <c r="T45" i="4"/>
  <c r="S45" i="4"/>
  <c r="R45" i="4"/>
  <c r="Q45" i="4"/>
  <c r="V42" i="4"/>
  <c r="U42" i="4"/>
  <c r="T42" i="4"/>
  <c r="S42" i="4"/>
  <c r="R42" i="4"/>
  <c r="Q42" i="4"/>
  <c r="V44" i="4"/>
  <c r="U44" i="4"/>
  <c r="T44" i="4"/>
  <c r="S44" i="4"/>
  <c r="R44" i="4"/>
  <c r="Q44" i="4"/>
  <c r="T38" i="4"/>
  <c r="S38" i="4"/>
  <c r="R38" i="4"/>
  <c r="Q38" i="4"/>
  <c r="T43" i="4"/>
  <c r="S43" i="4"/>
  <c r="R43" i="4"/>
  <c r="Q43" i="4"/>
  <c r="T37" i="4"/>
  <c r="S37" i="4"/>
  <c r="R37" i="4"/>
  <c r="Q37" i="4"/>
  <c r="T46" i="4"/>
  <c r="S46" i="4"/>
  <c r="R46" i="4"/>
  <c r="Q46" i="4"/>
  <c r="J42" i="4"/>
  <c r="I42" i="4"/>
  <c r="H42" i="4"/>
  <c r="G42" i="4"/>
  <c r="F42" i="4"/>
  <c r="E42" i="4"/>
  <c r="H35" i="4"/>
  <c r="G35" i="4"/>
  <c r="F35" i="4"/>
  <c r="E35" i="4"/>
  <c r="T24" i="4"/>
  <c r="S24" i="4"/>
  <c r="R24" i="4"/>
  <c r="Q24" i="4"/>
  <c r="H34" i="4"/>
  <c r="G34" i="4"/>
  <c r="F34" i="4"/>
  <c r="E34" i="4"/>
  <c r="V28" i="4"/>
  <c r="U28" i="4"/>
  <c r="T28" i="4"/>
  <c r="S28" i="4"/>
  <c r="R28" i="4"/>
  <c r="Q28" i="4"/>
  <c r="T27" i="4"/>
  <c r="S27" i="4"/>
  <c r="R27" i="4"/>
  <c r="Q27" i="4"/>
  <c r="T26" i="4"/>
  <c r="S26" i="4"/>
  <c r="R26" i="4"/>
  <c r="Q26" i="4"/>
  <c r="T25" i="4"/>
  <c r="S25" i="4"/>
  <c r="R25" i="4"/>
  <c r="Q25" i="4"/>
  <c r="H25" i="4"/>
  <c r="G25" i="4"/>
  <c r="F25" i="4"/>
  <c r="E25" i="4"/>
  <c r="V29" i="4"/>
  <c r="U29" i="4"/>
  <c r="T29" i="4"/>
  <c r="S29" i="4"/>
  <c r="R29" i="4"/>
  <c r="Q29" i="4"/>
  <c r="V18" i="4"/>
  <c r="U18" i="4"/>
  <c r="T18" i="4"/>
  <c r="S18" i="4"/>
  <c r="R18" i="4"/>
  <c r="Q18" i="4"/>
  <c r="V17" i="4"/>
  <c r="U17" i="4"/>
  <c r="T17" i="4"/>
  <c r="S17" i="4"/>
  <c r="R17" i="4"/>
  <c r="Q17" i="4"/>
  <c r="V16" i="4"/>
  <c r="U16" i="4"/>
  <c r="T16" i="4"/>
  <c r="S16" i="4"/>
  <c r="R16" i="4"/>
  <c r="Q16" i="4"/>
  <c r="V15" i="4"/>
  <c r="U15" i="4"/>
  <c r="T15" i="4"/>
  <c r="S15" i="4"/>
  <c r="R15" i="4"/>
  <c r="Q15" i="4"/>
  <c r="J29" i="4"/>
  <c r="I29" i="4"/>
  <c r="H29" i="4"/>
  <c r="G29" i="4"/>
  <c r="F29" i="4"/>
  <c r="E29" i="4"/>
  <c r="J27" i="4"/>
  <c r="I27" i="4"/>
  <c r="H27" i="4"/>
  <c r="G27" i="4"/>
  <c r="F27" i="4"/>
  <c r="E27" i="4"/>
  <c r="H28" i="4"/>
  <c r="G28" i="4"/>
  <c r="F28" i="4"/>
  <c r="E28" i="4"/>
  <c r="T19" i="4"/>
  <c r="S19" i="4"/>
  <c r="R19" i="4"/>
  <c r="Q19" i="4"/>
  <c r="J24" i="4"/>
  <c r="I24" i="4"/>
  <c r="H24" i="4"/>
  <c r="G24" i="4"/>
  <c r="F24" i="4"/>
  <c r="E24" i="4"/>
  <c r="J20" i="4"/>
  <c r="I20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G16" i="4"/>
  <c r="J39" i="6"/>
  <c r="K39" i="6"/>
  <c r="J43" i="6"/>
  <c r="K43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F28" i="6"/>
  <c r="AG28" i="6"/>
  <c r="AF31" i="6"/>
  <c r="AG31" i="6"/>
  <c r="F16" i="4"/>
  <c r="E16" i="4"/>
  <c r="D1" i="7"/>
  <c r="E16" i="6"/>
  <c r="D101" i="6"/>
  <c r="E37" i="6"/>
  <c r="E34" i="6"/>
  <c r="E33" i="6"/>
  <c r="E32" i="6"/>
  <c r="E31" i="6"/>
  <c r="E29" i="6"/>
  <c r="E28" i="6"/>
  <c r="E27" i="6"/>
  <c r="E26" i="6"/>
  <c r="E25" i="6"/>
  <c r="E24" i="6"/>
  <c r="E23" i="6"/>
  <c r="E22" i="6"/>
  <c r="E21" i="6"/>
  <c r="E18" i="6"/>
  <c r="E20" i="6"/>
  <c r="E19" i="6"/>
  <c r="E17" i="6"/>
  <c r="E15" i="6"/>
  <c r="E14" i="6"/>
  <c r="E13" i="6"/>
  <c r="Q38" i="6"/>
  <c r="Q37" i="6"/>
  <c r="Q34" i="6"/>
  <c r="Q33" i="6"/>
  <c r="Q29" i="6"/>
  <c r="Q28" i="6"/>
  <c r="Q27" i="6"/>
  <c r="Q26" i="6"/>
  <c r="Q25" i="6"/>
  <c r="Q22" i="6"/>
  <c r="Q21" i="6"/>
  <c r="Q20" i="6"/>
  <c r="Q19" i="6"/>
  <c r="Q15" i="6"/>
  <c r="Q14" i="6"/>
  <c r="Q13" i="6"/>
  <c r="O38" i="6"/>
  <c r="O37" i="6"/>
  <c r="O34" i="6"/>
  <c r="O33" i="6"/>
  <c r="O29" i="6"/>
  <c r="O28" i="6"/>
  <c r="O27" i="6"/>
  <c r="O26" i="6"/>
  <c r="O25" i="6"/>
  <c r="O22" i="6"/>
  <c r="O21" i="6"/>
  <c r="O20" i="6"/>
  <c r="O19" i="6"/>
  <c r="O15" i="6"/>
  <c r="O14" i="6"/>
  <c r="O13" i="6"/>
  <c r="B34" i="6"/>
  <c r="B33" i="6"/>
  <c r="B32" i="6"/>
  <c r="B31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37" i="6"/>
  <c r="P15" i="6"/>
  <c r="P14" i="6"/>
  <c r="P13" i="6"/>
  <c r="P22" i="6"/>
  <c r="P21" i="6"/>
  <c r="P20" i="6"/>
  <c r="P19" i="6"/>
  <c r="P29" i="6"/>
  <c r="P28" i="6"/>
  <c r="P27" i="6"/>
  <c r="P26" i="6"/>
  <c r="P25" i="6"/>
  <c r="P34" i="6"/>
  <c r="P33" i="6"/>
  <c r="P38" i="6"/>
  <c r="P37" i="6"/>
  <c r="C37" i="6"/>
  <c r="C34" i="6"/>
  <c r="C33" i="6"/>
  <c r="C32" i="6"/>
  <c r="C31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L39" i="6"/>
  <c r="N12" i="4"/>
  <c r="B8" i="6"/>
  <c r="D2" i="6"/>
  <c r="B12" i="4"/>
  <c r="B6" i="6"/>
  <c r="N11" i="4"/>
  <c r="B7" i="6"/>
  <c r="T27" i="6"/>
  <c r="S27" i="6"/>
  <c r="R27" i="6"/>
  <c r="T37" i="6"/>
  <c r="S37" i="6"/>
  <c r="T33" i="6"/>
  <c r="S33" i="6"/>
  <c r="T21" i="6"/>
  <c r="S21" i="6"/>
  <c r="R21" i="6"/>
  <c r="T19" i="6"/>
  <c r="S19" i="6"/>
  <c r="T13" i="6"/>
  <c r="S13" i="6"/>
  <c r="R19" i="6"/>
  <c r="R13" i="6"/>
  <c r="R33" i="6"/>
  <c r="R37" i="6"/>
  <c r="T14" i="6"/>
  <c r="S14" i="6"/>
  <c r="R14" i="6"/>
  <c r="T38" i="6"/>
  <c r="S38" i="6"/>
  <c r="T20" i="6"/>
  <c r="S20" i="6"/>
  <c r="T15" i="6"/>
  <c r="S15" i="6"/>
  <c r="R20" i="6"/>
  <c r="R15" i="6"/>
  <c r="R38" i="6"/>
  <c r="T22" i="6"/>
  <c r="S22" i="6"/>
  <c r="R22" i="6"/>
  <c r="T34" i="6"/>
  <c r="S34" i="6"/>
  <c r="R34" i="6"/>
  <c r="T25" i="6"/>
  <c r="S25" i="6"/>
  <c r="R25" i="6"/>
  <c r="T29" i="6"/>
  <c r="S29" i="6"/>
  <c r="T28" i="6"/>
  <c r="S28" i="6"/>
  <c r="T26" i="6"/>
  <c r="S26" i="6"/>
  <c r="R29" i="6"/>
  <c r="R26" i="6"/>
  <c r="R28" i="6"/>
  <c r="B5" i="6"/>
  <c r="C1" i="4"/>
  <c r="X39" i="4"/>
  <c r="AY97" i="6"/>
  <c r="L98" i="6"/>
  <c r="BA97" i="6"/>
  <c r="V98" i="6"/>
  <c r="J38" i="6"/>
  <c r="M38" i="6"/>
  <c r="J32" i="6"/>
  <c r="K32" i="6"/>
  <c r="J27" i="6"/>
  <c r="K27" i="6"/>
  <c r="J23" i="6"/>
  <c r="J34" i="6"/>
  <c r="J29" i="6"/>
  <c r="J25" i="6"/>
  <c r="K25" i="6"/>
  <c r="J21" i="6"/>
  <c r="K96" i="6"/>
  <c r="K94" i="6"/>
  <c r="K92" i="6"/>
  <c r="K90" i="6"/>
  <c r="K88" i="6"/>
  <c r="K86" i="6"/>
  <c r="K84" i="6"/>
  <c r="K82" i="6"/>
  <c r="K80" i="6"/>
  <c r="K78" i="6"/>
  <c r="K76" i="6"/>
  <c r="L95" i="6"/>
  <c r="L93" i="6"/>
  <c r="L91" i="6"/>
  <c r="L89" i="6"/>
  <c r="L87" i="6"/>
  <c r="L85" i="6"/>
  <c r="L83" i="6"/>
  <c r="L81" i="6"/>
  <c r="L79" i="6"/>
  <c r="L77" i="6"/>
  <c r="V97" i="6"/>
  <c r="AX11" i="6"/>
  <c r="AY12" i="6"/>
  <c r="AW12" i="6"/>
  <c r="AZ12" i="6"/>
  <c r="AX12" i="6"/>
  <c r="BA12" i="6"/>
  <c r="BB12" i="6"/>
  <c r="AY14" i="6"/>
  <c r="AW14" i="6"/>
  <c r="AZ14" i="6"/>
  <c r="AX14" i="6"/>
  <c r="BA14" i="6"/>
  <c r="BB14" i="6"/>
  <c r="AY17" i="6"/>
  <c r="AW17" i="6"/>
  <c r="AZ17" i="6"/>
  <c r="AX17" i="6"/>
  <c r="AZ18" i="6"/>
  <c r="AX18" i="6"/>
  <c r="AY18" i="6"/>
  <c r="AW18" i="6"/>
  <c r="AZ19" i="6"/>
  <c r="AX19" i="6"/>
  <c r="AY19" i="6"/>
  <c r="AW19" i="6"/>
  <c r="AZ20" i="6"/>
  <c r="AX20" i="6"/>
  <c r="AY20" i="6"/>
  <c r="AW20" i="6"/>
  <c r="BB19" i="6"/>
  <c r="BA19" i="6"/>
  <c r="AZ21" i="6"/>
  <c r="AX21" i="6"/>
  <c r="AY21" i="6"/>
  <c r="AW21" i="6"/>
  <c r="BB20" i="6"/>
  <c r="BA20" i="6"/>
  <c r="AZ22" i="6"/>
  <c r="AX22" i="6"/>
  <c r="AY22" i="6"/>
  <c r="AW22" i="6"/>
  <c r="BB21" i="6"/>
  <c r="BA21" i="6"/>
  <c r="AY23" i="6"/>
  <c r="AW23" i="6"/>
  <c r="AZ23" i="6"/>
  <c r="AX23" i="6"/>
  <c r="BB22" i="6"/>
  <c r="BA22" i="6"/>
  <c r="AZ24" i="6"/>
  <c r="AX24" i="6"/>
  <c r="AY24" i="6"/>
  <c r="AW24" i="6"/>
  <c r="AZ25" i="6"/>
  <c r="AX25" i="6"/>
  <c r="AY25" i="6"/>
  <c r="AW25" i="6"/>
  <c r="AZ26" i="6"/>
  <c r="AX26" i="6"/>
  <c r="AY26" i="6"/>
  <c r="AW26" i="6"/>
  <c r="BB25" i="6"/>
  <c r="BA25" i="6"/>
  <c r="AZ27" i="6"/>
  <c r="AX27" i="6"/>
  <c r="AY27" i="6"/>
  <c r="AW27" i="6"/>
  <c r="BB26" i="6"/>
  <c r="BA26" i="6"/>
  <c r="AZ28" i="6"/>
  <c r="AX28" i="6"/>
  <c r="AY28" i="6"/>
  <c r="AW28" i="6"/>
  <c r="BB27" i="6"/>
  <c r="BA27" i="6"/>
  <c r="AZ29" i="6"/>
  <c r="AX29" i="6"/>
  <c r="AY29" i="6"/>
  <c r="AW29" i="6"/>
  <c r="BB28" i="6"/>
  <c r="BA28" i="6"/>
  <c r="AY30" i="6"/>
  <c r="AW30" i="6"/>
  <c r="AZ30" i="6"/>
  <c r="AX30" i="6"/>
  <c r="AZ31" i="6"/>
  <c r="AX31" i="6"/>
  <c r="AY31" i="6"/>
  <c r="AW31" i="6"/>
  <c r="AY38" i="6"/>
  <c r="AW38" i="6"/>
  <c r="AZ38" i="6"/>
  <c r="AX38" i="6"/>
  <c r="BB37" i="6"/>
  <c r="BA37" i="6"/>
  <c r="BA38" i="6"/>
  <c r="BB38" i="6"/>
  <c r="W43" i="6"/>
  <c r="V45" i="6"/>
  <c r="AM38" i="6"/>
  <c r="AM34" i="6"/>
  <c r="AM32" i="6"/>
  <c r="AM29" i="6"/>
  <c r="AM27" i="6"/>
  <c r="AM25" i="6"/>
  <c r="AM23" i="6"/>
  <c r="AM21" i="6"/>
  <c r="AY13" i="6"/>
  <c r="AW13" i="6"/>
  <c r="AZ13" i="6"/>
  <c r="AX13" i="6"/>
  <c r="BA13" i="6"/>
  <c r="BB13" i="6"/>
  <c r="AY15" i="6"/>
  <c r="AW15" i="6"/>
  <c r="AZ15" i="6"/>
  <c r="AX15" i="6"/>
  <c r="BA15" i="6"/>
  <c r="BB15" i="6"/>
  <c r="AZ16" i="6"/>
  <c r="AX16" i="6"/>
  <c r="AY16" i="6"/>
  <c r="AW16" i="6"/>
  <c r="AZ32" i="6"/>
  <c r="AX32" i="6"/>
  <c r="AY32" i="6"/>
  <c r="AW32" i="6"/>
  <c r="BB29" i="6"/>
  <c r="BA29" i="6"/>
  <c r="AZ33" i="6"/>
  <c r="AX33" i="6"/>
  <c r="AY33" i="6"/>
  <c r="AW33" i="6"/>
  <c r="AY34" i="6"/>
  <c r="AW34" i="6"/>
  <c r="AZ34" i="6"/>
  <c r="AX34" i="6"/>
  <c r="AZ37" i="6"/>
  <c r="AX37" i="6"/>
  <c r="AY37" i="6"/>
  <c r="AW37" i="6"/>
  <c r="J31" i="6"/>
  <c r="AL31" i="6"/>
  <c r="AQ31" i="6"/>
  <c r="AM31" i="6"/>
  <c r="V29" i="6"/>
  <c r="W29" i="6"/>
  <c r="AS29" i="6"/>
  <c r="AS28" i="6"/>
  <c r="V28" i="6"/>
  <c r="W28" i="6"/>
  <c r="J28" i="6"/>
  <c r="AL28" i="6"/>
  <c r="AQ28" i="6"/>
  <c r="AM28" i="6"/>
  <c r="V26" i="6"/>
  <c r="W26" i="6"/>
  <c r="AS26" i="6"/>
  <c r="V25" i="6"/>
  <c r="W25" i="6"/>
  <c r="AS25" i="6"/>
  <c r="L34" i="6"/>
  <c r="M34" i="6"/>
  <c r="J33" i="6"/>
  <c r="AL33" i="6"/>
  <c r="AQ33" i="6"/>
  <c r="AM33" i="6"/>
  <c r="L23" i="6"/>
  <c r="V34" i="6"/>
  <c r="W34" i="6"/>
  <c r="AS34" i="6"/>
  <c r="L32" i="6"/>
  <c r="K30" i="6"/>
  <c r="M30" i="6"/>
  <c r="AL30" i="6"/>
  <c r="AQ30" i="6"/>
  <c r="AM30" i="6"/>
  <c r="J19" i="6"/>
  <c r="AL19" i="6"/>
  <c r="AQ19" i="6"/>
  <c r="AM19" i="6"/>
  <c r="J24" i="6"/>
  <c r="AL24" i="6"/>
  <c r="AQ24" i="6"/>
  <c r="AM24" i="6"/>
  <c r="J16" i="6"/>
  <c r="AL16" i="6"/>
  <c r="AQ16" i="6"/>
  <c r="AM16" i="6"/>
  <c r="V22" i="6"/>
  <c r="W22" i="6"/>
  <c r="AS22" i="6"/>
  <c r="J26" i="6"/>
  <c r="AL26" i="6"/>
  <c r="AQ26" i="6"/>
  <c r="AM26" i="6"/>
  <c r="L29" i="6"/>
  <c r="J20" i="6"/>
  <c r="AL20" i="6"/>
  <c r="AQ20" i="6"/>
  <c r="AM20" i="6"/>
  <c r="AS21" i="6"/>
  <c r="V21" i="6"/>
  <c r="W21" i="6"/>
  <c r="AS14" i="6"/>
  <c r="V14" i="6"/>
  <c r="W14" i="6"/>
  <c r="J37" i="6"/>
  <c r="AL37" i="6"/>
  <c r="AQ37" i="6"/>
  <c r="AM37" i="6"/>
  <c r="J22" i="6"/>
  <c r="AL22" i="6"/>
  <c r="AQ22" i="6"/>
  <c r="AM22" i="6"/>
  <c r="J15" i="6"/>
  <c r="AL15" i="6"/>
  <c r="AQ15" i="6"/>
  <c r="AM15" i="6"/>
  <c r="J18" i="6"/>
  <c r="AL18" i="6"/>
  <c r="AQ18" i="6"/>
  <c r="AM18" i="6"/>
  <c r="V20" i="6"/>
  <c r="W20" i="6"/>
  <c r="AS20" i="6"/>
  <c r="L21" i="6"/>
  <c r="V15" i="6"/>
  <c r="W15" i="6"/>
  <c r="AS15" i="6"/>
  <c r="J17" i="6"/>
  <c r="AL17" i="6"/>
  <c r="AQ17" i="6"/>
  <c r="AM17" i="6"/>
  <c r="J14" i="6"/>
  <c r="AL14" i="6"/>
  <c r="AQ14" i="6"/>
  <c r="AM14" i="6"/>
  <c r="AS38" i="6"/>
  <c r="V38" i="6"/>
  <c r="W38" i="6"/>
  <c r="J13" i="6"/>
  <c r="AL13" i="6"/>
  <c r="AQ13" i="6"/>
  <c r="AM13" i="6"/>
  <c r="V19" i="6"/>
  <c r="AS19" i="6"/>
  <c r="V13" i="6"/>
  <c r="W13" i="6"/>
  <c r="AS13" i="6"/>
  <c r="V33" i="6"/>
  <c r="W33" i="6"/>
  <c r="AS33" i="6"/>
  <c r="V37" i="6"/>
  <c r="AS37" i="6"/>
  <c r="AS27" i="6"/>
  <c r="V27" i="6"/>
  <c r="W27" i="6"/>
  <c r="W45" i="6"/>
  <c r="M21" i="6"/>
  <c r="K91" i="6"/>
  <c r="AW97" i="6"/>
  <c r="J98" i="6"/>
  <c r="L38" i="6"/>
  <c r="K23" i="6"/>
  <c r="L43" i="6"/>
  <c r="L96" i="6"/>
  <c r="L84" i="6"/>
  <c r="L76" i="6"/>
  <c r="BD46" i="6"/>
  <c r="BD97" i="6"/>
  <c r="AG98" i="6"/>
  <c r="AG100" i="6"/>
  <c r="AX97" i="6"/>
  <c r="K98" i="6"/>
  <c r="AM95" i="6"/>
  <c r="K21" i="6"/>
  <c r="K38" i="6"/>
  <c r="L27" i="6"/>
  <c r="M39" i="6"/>
  <c r="M43" i="6"/>
  <c r="W42" i="6"/>
  <c r="BB42" i="6"/>
  <c r="AM76" i="6"/>
  <c r="AM78" i="6"/>
  <c r="AM80" i="6"/>
  <c r="AM82" i="6"/>
  <c r="AM84" i="6"/>
  <c r="AM86" i="6"/>
  <c r="AM88" i="6"/>
  <c r="AM90" i="6"/>
  <c r="AM92" i="6"/>
  <c r="AM94" i="6"/>
  <c r="AM96" i="6"/>
  <c r="K95" i="6"/>
  <c r="K87" i="6"/>
  <c r="K79" i="6"/>
  <c r="BC46" i="6"/>
  <c r="AZ97" i="6"/>
  <c r="M98" i="6"/>
  <c r="BC97" i="6"/>
  <c r="AF98" i="6"/>
  <c r="AF100" i="6"/>
  <c r="L92" i="6"/>
  <c r="AG97" i="6"/>
  <c r="M97" i="6"/>
  <c r="M44" i="6"/>
  <c r="W97" i="6"/>
  <c r="AG32" i="6"/>
  <c r="AG46" i="6"/>
  <c r="M45" i="6"/>
  <c r="K29" i="6"/>
  <c r="K93" i="6"/>
  <c r="K89" i="6"/>
  <c r="K85" i="6"/>
  <c r="K81" i="6"/>
  <c r="K77" i="6"/>
  <c r="L94" i="6"/>
  <c r="L90" i="6"/>
  <c r="L86" i="6"/>
  <c r="L82" i="6"/>
  <c r="L78" i="6"/>
  <c r="AF97" i="6"/>
  <c r="AF32" i="6"/>
  <c r="AF46" i="6"/>
  <c r="W49" i="4"/>
  <c r="K34" i="6"/>
  <c r="M32" i="6"/>
  <c r="M23" i="6"/>
  <c r="M29" i="6"/>
  <c r="L25" i="6"/>
  <c r="J45" i="6"/>
  <c r="AE36" i="6"/>
  <c r="AU36" i="6"/>
  <c r="K33" i="6"/>
  <c r="M33" i="6"/>
  <c r="L33" i="6"/>
  <c r="M28" i="6"/>
  <c r="K28" i="6"/>
  <c r="L28" i="6"/>
  <c r="K24" i="6"/>
  <c r="M24" i="6"/>
  <c r="L24" i="6"/>
  <c r="M20" i="6"/>
  <c r="K20" i="6"/>
  <c r="L20" i="6"/>
  <c r="K18" i="6"/>
  <c r="M18" i="6"/>
  <c r="L18" i="6"/>
  <c r="M16" i="6"/>
  <c r="K16" i="6"/>
  <c r="L16" i="6"/>
  <c r="K14" i="6"/>
  <c r="M14" i="6"/>
  <c r="L14" i="6"/>
  <c r="L12" i="6"/>
  <c r="K12" i="6"/>
  <c r="M12" i="6"/>
  <c r="AX46" i="6"/>
  <c r="K100" i="6"/>
  <c r="AY11" i="6"/>
  <c r="BB46" i="6"/>
  <c r="W100" i="6"/>
  <c r="AZ46" i="6"/>
  <c r="M100" i="6"/>
  <c r="P55" i="6"/>
  <c r="M37" i="6"/>
  <c r="M40" i="6"/>
  <c r="K37" i="6"/>
  <c r="K40" i="6"/>
  <c r="L37" i="6"/>
  <c r="L40" i="6"/>
  <c r="J40" i="6"/>
  <c r="K26" i="6"/>
  <c r="M26" i="6"/>
  <c r="L26" i="6"/>
  <c r="K19" i="6"/>
  <c r="M19" i="6"/>
  <c r="L19" i="6"/>
  <c r="K15" i="6"/>
  <c r="M15" i="6"/>
  <c r="L15" i="6"/>
  <c r="K11" i="6"/>
  <c r="M11" i="6"/>
  <c r="L11" i="6"/>
  <c r="J35" i="6"/>
  <c r="AE34" i="6"/>
  <c r="AU34" i="6"/>
  <c r="AM11" i="6"/>
  <c r="W12" i="6"/>
  <c r="W17" i="6"/>
  <c r="V17" i="6"/>
  <c r="K31" i="6"/>
  <c r="M31" i="6"/>
  <c r="L31" i="6"/>
  <c r="K22" i="6"/>
  <c r="M22" i="6"/>
  <c r="L22" i="6"/>
  <c r="K17" i="6"/>
  <c r="M17" i="6"/>
  <c r="L17" i="6"/>
  <c r="K13" i="6"/>
  <c r="M13" i="6"/>
  <c r="L13" i="6"/>
  <c r="M25" i="6"/>
  <c r="M27" i="6"/>
  <c r="AW11" i="6"/>
  <c r="V35" i="6"/>
  <c r="AE40" i="6"/>
  <c r="AU40" i="6"/>
  <c r="W19" i="6"/>
  <c r="W23" i="6"/>
  <c r="V23" i="6"/>
  <c r="AE38" i="6"/>
  <c r="AU38" i="6"/>
  <c r="W37" i="6"/>
  <c r="W41" i="6"/>
  <c r="V41" i="6"/>
  <c r="V30" i="6"/>
  <c r="AE39" i="6"/>
  <c r="AU39" i="6"/>
  <c r="W30" i="6"/>
  <c r="W35" i="6"/>
  <c r="BA46" i="6"/>
  <c r="V100" i="6"/>
  <c r="L97" i="6"/>
  <c r="L44" i="6"/>
  <c r="L45" i="6"/>
  <c r="K97" i="6"/>
  <c r="K44" i="6"/>
  <c r="K45" i="6"/>
  <c r="F55" i="6"/>
  <c r="AY46" i="6"/>
  <c r="L100" i="6"/>
  <c r="P53" i="6"/>
  <c r="AE37" i="6"/>
  <c r="AU37" i="6"/>
  <c r="AW46" i="6"/>
  <c r="J100" i="6"/>
  <c r="M35" i="6"/>
  <c r="M46" i="6"/>
  <c r="AA55" i="6"/>
  <c r="V55" i="6"/>
  <c r="AE35" i="6"/>
  <c r="AU35" i="6"/>
  <c r="J46" i="6"/>
  <c r="L35" i="6"/>
  <c r="L46" i="6"/>
  <c r="AA53" i="6"/>
  <c r="K35" i="6"/>
  <c r="AE41" i="6"/>
  <c r="AU41" i="6"/>
  <c r="V46" i="6"/>
  <c r="W46" i="6"/>
  <c r="F54" i="6"/>
  <c r="K46" i="6"/>
  <c r="M55" i="6"/>
  <c r="J55" i="6"/>
  <c r="V53" i="6"/>
  <c r="V56" i="6"/>
  <c r="AA56" i="6"/>
  <c r="D1" i="6"/>
  <c r="M54" i="6"/>
  <c r="AE42" i="6"/>
  <c r="AU42" i="6"/>
  <c r="AE45" i="6"/>
  <c r="AE44" i="6"/>
  <c r="AU44" i="6"/>
  <c r="M56" i="6"/>
  <c r="J54" i="6"/>
  <c r="J56" i="6"/>
  <c r="AU45" i="6"/>
</calcChain>
</file>

<file path=xl/sharedStrings.xml><?xml version="1.0" encoding="utf-8"?>
<sst xmlns="http://schemas.openxmlformats.org/spreadsheetml/2006/main" count="433" uniqueCount="286">
  <si>
    <t>ELECTRICAL ENGINEERING</t>
  </si>
  <si>
    <t>Name</t>
  </si>
  <si>
    <t xml:space="preserve">CODE:  4280 (141001-01)          </t>
  </si>
  <si>
    <t>Bachelor of Science in Electrical Engineering</t>
  </si>
  <si>
    <t>#</t>
  </si>
  <si>
    <t>Transfer Credit Source</t>
  </si>
  <si>
    <t>Most recent grade here</t>
  </si>
  <si>
    <t>Repeats</t>
  </si>
  <si>
    <t>First Semester</t>
  </si>
  <si>
    <t>Credit</t>
  </si>
  <si>
    <t>Semester</t>
  </si>
  <si>
    <t>Grade</t>
  </si>
  <si>
    <t>Second Semester</t>
  </si>
  <si>
    <t>EECE 140</t>
  </si>
  <si>
    <t xml:space="preserve">Computer Engr </t>
  </si>
  <si>
    <t>CMPS 150</t>
  </si>
  <si>
    <t>Intro to CMPS</t>
  </si>
  <si>
    <t>Rhet and Comp</t>
  </si>
  <si>
    <t>ENGL 102</t>
  </si>
  <si>
    <t>Comp and Lit</t>
  </si>
  <si>
    <t>MATH 270</t>
  </si>
  <si>
    <t>Calculus I</t>
  </si>
  <si>
    <t>MATH 301</t>
  </si>
  <si>
    <t>Calculus II</t>
  </si>
  <si>
    <t>PHYS 201</t>
  </si>
  <si>
    <t xml:space="preserve">General Physics  I </t>
  </si>
  <si>
    <t>Data Struc/Software Design</t>
  </si>
  <si>
    <t>EECE 260</t>
  </si>
  <si>
    <t>PC Applications Lab</t>
  </si>
  <si>
    <t>EECE 333</t>
  </si>
  <si>
    <t>Telecom I</t>
  </si>
  <si>
    <t>EECE 355</t>
  </si>
  <si>
    <t>Circuits &amp; Signals I</t>
  </si>
  <si>
    <t>EECE 356</t>
  </si>
  <si>
    <t>Circuits &amp; Signals II</t>
  </si>
  <si>
    <t>MATH 350</t>
  </si>
  <si>
    <t>Differential Equations</t>
  </si>
  <si>
    <t>ENGR 218</t>
  </si>
  <si>
    <t>General Physics II</t>
  </si>
  <si>
    <t>MATH 302</t>
  </si>
  <si>
    <t>Calculus III</t>
  </si>
  <si>
    <t xml:space="preserve">    </t>
  </si>
  <si>
    <t>JUNIOR YEAR</t>
  </si>
  <si>
    <t>Engr Electromagnetics</t>
  </si>
  <si>
    <t>EECE 342</t>
  </si>
  <si>
    <t>EECE 340</t>
  </si>
  <si>
    <t>EECE 461</t>
  </si>
  <si>
    <t>Control Systems I</t>
  </si>
  <si>
    <t>Circuits &amp; Signals III</t>
  </si>
  <si>
    <t>Technical Writing</t>
  </si>
  <si>
    <t>EECE 452</t>
  </si>
  <si>
    <t>Comm Engineering I</t>
  </si>
  <si>
    <t>SENIOR YEAR</t>
  </si>
  <si>
    <t>Seminar I</t>
  </si>
  <si>
    <t>EECE 460</t>
  </si>
  <si>
    <t>Design Lab II</t>
  </si>
  <si>
    <t>Design Lab I</t>
  </si>
  <si>
    <t>EECE 240</t>
  </si>
  <si>
    <t>CMPS 260</t>
  </si>
  <si>
    <t>PHYS 202</t>
  </si>
  <si>
    <t>Digital Systems</t>
  </si>
  <si>
    <t>EECE 444</t>
  </si>
  <si>
    <t>EECE 344</t>
  </si>
  <si>
    <t>Microprocessors</t>
  </si>
  <si>
    <t>EECE 353</t>
  </si>
  <si>
    <t>EECE 443</t>
  </si>
  <si>
    <t>EECE 423</t>
  </si>
  <si>
    <t>Major Average:</t>
  </si>
  <si>
    <t>CATALOG:</t>
  </si>
  <si>
    <t>Freshman:</t>
  </si>
  <si>
    <t>Date:</t>
  </si>
  <si>
    <t>CREDIT DISTRIBUTION OF:</t>
  </si>
  <si>
    <t>Transfer:</t>
  </si>
  <si>
    <t>Name:</t>
  </si>
  <si>
    <t>Credits transferred from:</t>
  </si>
  <si>
    <t>Address:</t>
  </si>
  <si>
    <t>Degree:</t>
  </si>
  <si>
    <t>Bachelor of Science</t>
  </si>
  <si>
    <t xml:space="preserve">Major: </t>
  </si>
  <si>
    <t>Electrical Engineering</t>
  </si>
  <si>
    <t>-----------------------------------------------</t>
  </si>
  <si>
    <t>CALCULATIONS  ----------------------------------------------------------------------</t>
  </si>
  <si>
    <t xml:space="preserve">Code: </t>
  </si>
  <si>
    <t xml:space="preserve">Option: </t>
  </si>
  <si>
    <t>Basic</t>
  </si>
  <si>
    <t>Cl 2</t>
  </si>
  <si>
    <t>Cl 3</t>
  </si>
  <si>
    <t>Transfer Credit Totals:</t>
  </si>
  <si>
    <t>ACH</t>
  </si>
  <si>
    <t>MH</t>
  </si>
  <si>
    <t>MATHEMATICS</t>
  </si>
  <si>
    <t>OTHER COURSES (Not Required)</t>
  </si>
  <si>
    <t>Column 1 Qual Points</t>
  </si>
  <si>
    <t>QP</t>
  </si>
  <si>
    <t>Column 1</t>
  </si>
  <si>
    <t>Colum 2</t>
  </si>
  <si>
    <t>Colum 3</t>
  </si>
  <si>
    <t>X</t>
  </si>
  <si>
    <t>Course</t>
  </si>
  <si>
    <t>Cr.</t>
  </si>
  <si>
    <t>CQP</t>
  </si>
  <si>
    <t>MQP</t>
  </si>
  <si>
    <t>G1</t>
  </si>
  <si>
    <t>G2</t>
  </si>
  <si>
    <t>G3</t>
  </si>
  <si>
    <t>G4</t>
  </si>
  <si>
    <t>Colume 1 Repeat Count</t>
  </si>
  <si>
    <t>TOTAL:</t>
  </si>
  <si>
    <t>PHYSICS/BIO SCI ELEC/SCI LAB ELEC</t>
  </si>
  <si>
    <t>ARTS/HUMANITIES/BEHAVIORAL SCI</t>
  </si>
  <si>
    <t>ENGLISH</t>
  </si>
  <si>
    <t>Sub-Total</t>
  </si>
  <si>
    <t>GENERAL ENGINEERING</t>
  </si>
  <si>
    <t>COMPUTER SCIENCE</t>
  </si>
  <si>
    <t>OTHER ENGINEERING</t>
  </si>
  <si>
    <t>Total Engineering --&gt;</t>
  </si>
  <si>
    <t>Non Engineering Total --&gt;</t>
  </si>
  <si>
    <t>Other Total --&gt;</t>
  </si>
  <si>
    <t>sum --&gt;</t>
  </si>
  <si>
    <t>Transfer Credit Total --&gt;</t>
  </si>
  <si>
    <t>ADJ CUMULATIVE GPA</t>
  </si>
  <si>
    <t>MAJOR GPA</t>
  </si>
  <si>
    <t>Based on AGPA Hours</t>
  </si>
  <si>
    <t>Based on EECE/ENGR work, including repeats</t>
  </si>
  <si>
    <t>TRANSFER</t>
  </si>
  <si>
    <t>UL Laf</t>
  </si>
  <si>
    <t>ALL</t>
  </si>
  <si>
    <t>UL Lafayette</t>
  </si>
  <si>
    <t>W/GRADE</t>
  </si>
  <si>
    <t>S/GRADE</t>
  </si>
  <si>
    <t>MGPA HOURS</t>
  </si>
  <si>
    <t>--</t>
  </si>
  <si>
    <t>AGPA HOURS</t>
  </si>
  <si>
    <t>QUALTY POINTS</t>
  </si>
  <si>
    <t>AVERAGE</t>
  </si>
  <si>
    <t>Approved for B.S. Degree in Electrical Engineering (Providing all remaining requirements are satisfied)</t>
  </si>
  <si>
    <t>Head, Electrical and Computer Engineering</t>
  </si>
  <si>
    <t>Date</t>
  </si>
  <si>
    <t>Dean, College of Engineering</t>
  </si>
  <si>
    <t>Student Name:</t>
  </si>
  <si>
    <t>Advisor Name:</t>
  </si>
  <si>
    <t>Note</t>
  </si>
  <si>
    <r>
      <t xml:space="preserve"> </t>
    </r>
    <r>
      <rPr>
        <b/>
        <sz val="11"/>
        <rFont val="Times New Roman"/>
        <family val="1"/>
      </rPr>
      <t xml:space="preserve"> FRESHMAN YEAR</t>
    </r>
  </si>
  <si>
    <r>
      <t xml:space="preserve"> </t>
    </r>
    <r>
      <rPr>
        <b/>
        <sz val="11"/>
        <rFont val="Times New Roman"/>
        <family val="1"/>
      </rPr>
      <t>SOPHOMORE YEAR</t>
    </r>
  </si>
  <si>
    <r>
      <t xml:space="preserve">Statics &amp; Mechanics   </t>
    </r>
    <r>
      <rPr>
        <vertAlign val="superscript"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 </t>
    </r>
  </si>
  <si>
    <t>ENGL 365</t>
  </si>
  <si>
    <t>Current Sem:</t>
  </si>
  <si>
    <t>Most recent semester here</t>
  </si>
  <si>
    <t>Spring =</t>
  </si>
  <si>
    <t>S01</t>
  </si>
  <si>
    <t>Fall =</t>
  </si>
  <si>
    <t>F01</t>
  </si>
  <si>
    <t>Summer =</t>
  </si>
  <si>
    <t>U01</t>
  </si>
  <si>
    <t>Microprocessors Lab</t>
  </si>
  <si>
    <t>HIST Hist Elective</t>
  </si>
  <si>
    <t>BIOL Biol Sci Elect</t>
  </si>
  <si>
    <t>ENGL Lit Elect</t>
  </si>
  <si>
    <t>Summary:</t>
  </si>
  <si>
    <t>Hours</t>
  </si>
  <si>
    <t>PHYS/BIO SCI/SCI LAB</t>
  </si>
  <si>
    <t>ARTS/HUM/BEH.SCI</t>
  </si>
  <si>
    <t>OTHER COURSES</t>
  </si>
  <si>
    <t>HOURS EARNED</t>
  </si>
  <si>
    <t>ACGPA HOURS</t>
  </si>
  <si>
    <t>ENGL 101</t>
  </si>
  <si>
    <t>Credit Distribution - Page 2</t>
  </si>
  <si>
    <t>Department:</t>
  </si>
  <si>
    <t>Electrical &amp; Computer Engineering</t>
  </si>
  <si>
    <t>EXTRA ENGINEERING</t>
  </si>
  <si>
    <t>OTHER COURSES (NOT REQUIRED)</t>
  </si>
  <si>
    <t>No</t>
  </si>
  <si>
    <t>p2 Transfer Credit Total --&gt;</t>
  </si>
  <si>
    <t>p1+p2 Transfer Credit Total --&gt;</t>
  </si>
  <si>
    <t>OTHER COURSES Page 2 TOTAL =</t>
  </si>
  <si>
    <t>EXTRA ENGINEERING Page 2 TOTAL =</t>
  </si>
  <si>
    <t>___ Art Elective</t>
  </si>
  <si>
    <t>BIOL ___</t>
  </si>
  <si>
    <t>___ ___</t>
  </si>
  <si>
    <t>____ ____</t>
  </si>
  <si>
    <t>EECE ___</t>
  </si>
  <si>
    <t>ENGL ___</t>
  </si>
  <si>
    <t>HIST ___</t>
  </si>
  <si>
    <t>____ Sci Lab Ele</t>
  </si>
  <si>
    <t>need repeat rule</t>
  </si>
  <si>
    <t>Bold</t>
  </si>
  <si>
    <t>repeat rule applied</t>
  </si>
  <si>
    <t>Fresh. Credit Hours =</t>
  </si>
  <si>
    <t>Senior Credit Hours =</t>
  </si>
  <si>
    <t>Jr. Credit Hours =</t>
  </si>
  <si>
    <t>Soph. Credit Hours =</t>
  </si>
  <si>
    <t>Total Credit Hours =</t>
  </si>
  <si>
    <t>EECE435</t>
  </si>
  <si>
    <t>EECE428</t>
  </si>
  <si>
    <t>CMPS261</t>
  </si>
  <si>
    <t>CMPS455</t>
  </si>
  <si>
    <t>EECE413</t>
  </si>
  <si>
    <t>EECE451</t>
  </si>
  <si>
    <t>EECE459</t>
  </si>
  <si>
    <t>EECE442</t>
  </si>
  <si>
    <t>EECE437</t>
  </si>
  <si>
    <t>ECON 430</t>
  </si>
  <si>
    <t>Ind Econ &amp; Fnan</t>
  </si>
  <si>
    <t>Elec Lab</t>
  </si>
  <si>
    <t>EECE 447</t>
  </si>
  <si>
    <t>Power &amp; Machines</t>
  </si>
  <si>
    <t>List of EECE Electives</t>
  </si>
  <si>
    <t>Emphasis Area Block Electives</t>
  </si>
  <si>
    <t>EECE 380</t>
  </si>
  <si>
    <t>Rand Prob &amp; proc</t>
  </si>
  <si>
    <t>Electronic Circuits</t>
  </si>
  <si>
    <t>Physical Electronics</t>
  </si>
  <si>
    <t xml:space="preserve">Students with ACT score of 28 or above in mathematics and with at least 8 weeks of trigonometry in high school may register for Mathematics 270, </t>
  </si>
  <si>
    <t xml:space="preserve">Calculus I,upon entry. Students with ACT scores between 26 - 27 may take the advanced placement test given by the mathematics department, or </t>
  </si>
  <si>
    <t xml:space="preserve">MATH 143, Precalculus Algebra and Trigonometry.  Those who do not meet these qualifications and have an ACT sub-score in MATH of at least 23 </t>
  </si>
  <si>
    <t xml:space="preserve"> in the summer semester prior to the freshman year.</t>
  </si>
  <si>
    <t>must take MATH 140, Precalculus Algebra and Trigonometry: Fundamentals. Students requiring precalculus courses are advised to complete these courses i</t>
  </si>
  <si>
    <t>elect</t>
  </si>
  <si>
    <r>
      <t>_____ EECE Ele</t>
    </r>
    <r>
      <rPr>
        <vertAlign val="superscript"/>
        <sz val="11"/>
        <rFont val="Times New Roman"/>
        <family val="1"/>
      </rPr>
      <t>1</t>
    </r>
  </si>
  <si>
    <r>
      <t>Behav Sci Elect</t>
    </r>
    <r>
      <rPr>
        <vertAlign val="superscript"/>
        <sz val="9"/>
        <rFont val="Times New Roman"/>
        <family val="1"/>
      </rPr>
      <t>2</t>
    </r>
  </si>
  <si>
    <t>Communication
Engineering</t>
  </si>
  <si>
    <t>Computer
Engineering</t>
  </si>
  <si>
    <t>Electrical
Engineering</t>
  </si>
  <si>
    <t>Required:</t>
  </si>
  <si>
    <t>EECE428**</t>
  </si>
  <si>
    <t>EECE435**</t>
  </si>
  <si>
    <t>EECE458G**</t>
  </si>
  <si>
    <t>EECE453**</t>
  </si>
  <si>
    <t>See note below:</t>
  </si>
  <si>
    <t>One from:</t>
  </si>
  <si>
    <t>EECE430G</t>
  </si>
  <si>
    <t>EECE434G</t>
  </si>
  <si>
    <t>CMPS261**</t>
  </si>
  <si>
    <t>CMPS455**</t>
  </si>
  <si>
    <t>EECE459**</t>
  </si>
  <si>
    <t>EECE442**</t>
  </si>
  <si>
    <t>EECE479</t>
  </si>
  <si>
    <t xml:space="preserve">Any four of the 3-hour credit </t>
  </si>
  <si>
    <t>courses plus one hour lab from</t>
  </si>
  <si>
    <t xml:space="preserve"> the above listed electives.</t>
  </si>
  <si>
    <t xml:space="preserve"> needs permission of the</t>
  </si>
  <si>
    <t xml:space="preserve">  Department Head.</t>
  </si>
  <si>
    <t>listed in the elective list the student</t>
  </si>
  <si>
    <t>* To take courses that are not</t>
  </si>
  <si>
    <t>EECE333 must also cover introduction to modulation and pulse waveform.</t>
  </si>
  <si>
    <t>EECE 452 Comm EngrI must cover both analog and digital topics.</t>
  </si>
  <si>
    <t>EECE 413,EECE 434G, and EECE 466 contents must be reexamined to minimize overlap and</t>
  </si>
  <si>
    <t>redundancy to justify their position in the elective list.</t>
  </si>
  <si>
    <t>† ELEC(Behavioral Science): ECON300 (Recommended), or a course from the departmental</t>
  </si>
  <si>
    <t>behavioral science elective list)</t>
  </si>
  <si>
    <t>Notes:</t>
  </si>
  <si>
    <r>
      <t>2</t>
    </r>
    <r>
      <rPr>
        <sz val="9"/>
        <rFont val="Times New Roman"/>
        <family val="1"/>
      </rPr>
      <t>elect(Behavioral Science): ECON300 (Recommended), or a course from the departmental behavioral science elective list)</t>
    </r>
  </si>
  <si>
    <r>
      <t xml:space="preserve">1 </t>
    </r>
    <r>
      <rPr>
        <sz val="9"/>
        <rFont val="Times New Roman"/>
        <family val="1"/>
      </rPr>
      <t>See Electives &amp; Emphasis Area list tab</t>
    </r>
  </si>
  <si>
    <t>Adv Data Str/Sft dsgn</t>
  </si>
  <si>
    <t>Operating Systems</t>
  </si>
  <si>
    <t>Computer Communications</t>
  </si>
  <si>
    <t>Trans Media</t>
  </si>
  <si>
    <t>Digital Signal Processing</t>
  </si>
  <si>
    <t>Data Communications</t>
  </si>
  <si>
    <t>Telecomm II (Wireless Communications)</t>
  </si>
  <si>
    <t>Power Electronics</t>
  </si>
  <si>
    <t>Measurement and Control Lab</t>
  </si>
  <si>
    <t>EECE466</t>
  </si>
  <si>
    <t>Comm. Networks</t>
  </si>
  <si>
    <t>EECE450</t>
  </si>
  <si>
    <t>Power System Analysis &amp; Design</t>
  </si>
  <si>
    <t>Digital Electronics</t>
  </si>
  <si>
    <t>EECE453</t>
  </si>
  <si>
    <t>Communication Engineering Lab</t>
  </si>
  <si>
    <t>Computer hardware design</t>
  </si>
  <si>
    <t>Computer Control</t>
  </si>
  <si>
    <t>EECE458G</t>
  </si>
  <si>
    <t>Comm. Engr II</t>
  </si>
  <si>
    <t>CHEM 107</t>
  </si>
  <si>
    <t>General Chemistry</t>
  </si>
  <si>
    <t>MATH 362</t>
  </si>
  <si>
    <t>Linear Algebra /or Math 381 Applied Discrete Math.</t>
  </si>
  <si>
    <t>F11</t>
  </si>
  <si>
    <t xml:space="preserve"> </t>
  </si>
  <si>
    <t>Catalog Sheet:  2013-2015 Catalog</t>
  </si>
  <si>
    <t>Form 1.0 designed by Dr. Robert R. Henry, P.E.</t>
  </si>
  <si>
    <t>2013- 2015</t>
  </si>
  <si>
    <t>UNIV 100</t>
  </si>
  <si>
    <t>UNIV 200</t>
  </si>
  <si>
    <t>UNIV</t>
  </si>
  <si>
    <t>EECE 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</si>
</sst>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mm/dd/yy;@"/>
  </numFmts>
  <fonts count="32" x14ac:knownFonts="1">
    <font>
      <sz val="10"/>
      <name val="Arial"/>
    </font>
    <font>
      <sz val="10"/>
      <name val="Arial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/>
      <sz val="9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b/>
      <sz val="8"/>
      <name val="Times New Roman"/>
      <family val="1"/>
    </font>
    <font>
      <sz val="8"/>
      <name val="Arial"/>
    </font>
    <font>
      <sz val="9"/>
      <name val="Arial"/>
    </font>
    <font>
      <strike/>
      <sz val="9"/>
      <name val="Times New Roman"/>
      <family val="1"/>
    </font>
    <font>
      <b/>
      <u/>
      <sz val="9"/>
      <name val="Times New Roman"/>
      <family val="1"/>
    </font>
    <font>
      <strike/>
      <sz val="8"/>
      <name val="Times New Roman"/>
      <family val="1"/>
    </font>
    <font>
      <sz val="7"/>
      <name val="Times New Roman"/>
      <family val="1"/>
    </font>
    <font>
      <b/>
      <sz val="11"/>
      <name val="Arial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</fills>
  <borders count="1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medium">
        <color auto="1"/>
      </left>
      <right/>
      <top style="thin">
        <color indexed="22"/>
      </top>
      <bottom style="thin">
        <color auto="1"/>
      </bottom>
      <diagonal/>
    </border>
    <border>
      <left style="medium">
        <color indexed="22"/>
      </left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auto="1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/>
      <top style="thin">
        <color auto="1"/>
      </top>
      <bottom/>
      <diagonal/>
    </border>
    <border>
      <left style="thin">
        <color indexed="22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auto="1"/>
      </right>
      <top/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auto="1"/>
      </right>
      <top style="thin">
        <color indexed="22"/>
      </top>
      <bottom/>
      <diagonal/>
    </border>
    <border>
      <left style="medium">
        <color auto="1"/>
      </left>
      <right style="thin">
        <color indexed="22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/>
      <bottom/>
      <diagonal/>
    </border>
    <border>
      <left style="thin">
        <color indexed="22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22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22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5" xfId="0" applyFont="1" applyFill="1" applyBorder="1" applyProtection="1"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justify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2" fillId="0" borderId="0" xfId="0" applyFont="1"/>
    <xf numFmtId="0" fontId="10" fillId="0" borderId="0" xfId="0" applyFont="1"/>
    <xf numFmtId="0" fontId="14" fillId="0" borderId="0" xfId="0" applyFont="1"/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4" fillId="4" borderId="6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6" fillId="0" borderId="0" xfId="0" applyFont="1"/>
    <xf numFmtId="0" fontId="0" fillId="0" borderId="0" xfId="0" quotePrefix="1"/>
    <xf numFmtId="0" fontId="17" fillId="0" borderId="0" xfId="0" applyFont="1"/>
    <xf numFmtId="0" fontId="13" fillId="0" borderId="0" xfId="0" applyFont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/>
    <xf numFmtId="0" fontId="2" fillId="0" borderId="9" xfId="0" applyFont="1" applyBorder="1"/>
    <xf numFmtId="0" fontId="7" fillId="0" borderId="16" xfId="0" applyFont="1" applyBorder="1"/>
    <xf numFmtId="0" fontId="7" fillId="0" borderId="17" xfId="0" applyFont="1" applyBorder="1" applyAlignment="1">
      <alignment horizontal="right"/>
    </xf>
    <xf numFmtId="0" fontId="4" fillId="0" borderId="18" xfId="0" applyFont="1" applyBorder="1"/>
    <xf numFmtId="0" fontId="7" fillId="0" borderId="19" xfId="0" applyFont="1" applyBorder="1"/>
    <xf numFmtId="0" fontId="4" fillId="0" borderId="19" xfId="0" applyFont="1" applyBorder="1"/>
    <xf numFmtId="0" fontId="7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/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5" borderId="21" xfId="0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/>
    </xf>
    <xf numFmtId="0" fontId="4" fillId="0" borderId="24" xfId="0" applyFont="1" applyBorder="1"/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3" fillId="0" borderId="27" xfId="0" applyFont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left"/>
      <protection locked="0"/>
    </xf>
    <xf numFmtId="0" fontId="10" fillId="3" borderId="28" xfId="0" applyFont="1" applyFill="1" applyBorder="1" applyAlignment="1" applyProtection="1">
      <alignment horizontal="left"/>
      <protection locked="0"/>
    </xf>
    <xf numFmtId="0" fontId="3" fillId="6" borderId="0" xfId="0" applyFont="1" applyFill="1" applyProtection="1">
      <protection locked="0"/>
    </xf>
    <xf numFmtId="0" fontId="7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1" fillId="0" borderId="9" xfId="0" applyFont="1" applyBorder="1"/>
    <xf numFmtId="0" fontId="22" fillId="0" borderId="9" xfId="0" applyFont="1" applyBorder="1"/>
    <xf numFmtId="0" fontId="22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19" xfId="0" applyBorder="1"/>
    <xf numFmtId="0" fontId="2" fillId="0" borderId="29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/>
    <xf numFmtId="0" fontId="2" fillId="0" borderId="13" xfId="0" applyFont="1" applyFill="1" applyBorder="1"/>
    <xf numFmtId="0" fontId="2" fillId="0" borderId="3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2" xfId="0" applyFont="1" applyFill="1" applyBorder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Protection="1">
      <protection locked="0"/>
    </xf>
    <xf numFmtId="0" fontId="14" fillId="0" borderId="9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3" fillId="0" borderId="9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/>
    <xf numFmtId="0" fontId="2" fillId="0" borderId="30" xfId="0" applyFont="1" applyFill="1" applyBorder="1"/>
    <xf numFmtId="166" fontId="4" fillId="0" borderId="0" xfId="0" applyNumberFormat="1" applyFont="1"/>
    <xf numFmtId="0" fontId="10" fillId="0" borderId="31" xfId="0" applyFont="1" applyFill="1" applyBorder="1"/>
    <xf numFmtId="0" fontId="2" fillId="0" borderId="32" xfId="0" applyFont="1" applyFill="1" applyBorder="1" applyAlignment="1">
      <alignment horizontal="right"/>
    </xf>
    <xf numFmtId="0" fontId="10" fillId="0" borderId="32" xfId="0" applyFont="1" applyFill="1" applyBorder="1"/>
    <xf numFmtId="0" fontId="4" fillId="0" borderId="33" xfId="0" applyFont="1" applyFill="1" applyBorder="1"/>
    <xf numFmtId="0" fontId="2" fillId="0" borderId="32" xfId="0" applyFont="1" applyFill="1" applyBorder="1"/>
    <xf numFmtId="0" fontId="15" fillId="0" borderId="33" xfId="0" applyFont="1" applyFill="1" applyBorder="1"/>
    <xf numFmtId="0" fontId="10" fillId="0" borderId="34" xfId="0" applyFont="1" applyFill="1" applyBorder="1"/>
    <xf numFmtId="0" fontId="2" fillId="0" borderId="34" xfId="0" applyFont="1" applyFill="1" applyBorder="1" applyAlignment="1">
      <alignment horizontal="right"/>
    </xf>
    <xf numFmtId="0" fontId="2" fillId="0" borderId="33" xfId="0" applyFont="1" applyFill="1" applyBorder="1"/>
    <xf numFmtId="0" fontId="2" fillId="0" borderId="35" xfId="0" applyFont="1" applyFill="1" applyBorder="1" applyProtection="1"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10" fillId="0" borderId="34" xfId="0" applyFont="1" applyFill="1" applyBorder="1" applyProtection="1">
      <protection locked="0"/>
    </xf>
    <xf numFmtId="0" fontId="2" fillId="0" borderId="34" xfId="0" applyFont="1" applyFill="1" applyBorder="1" applyProtection="1">
      <protection locked="0"/>
    </xf>
    <xf numFmtId="0" fontId="10" fillId="0" borderId="36" xfId="0" applyFont="1" applyFill="1" applyBorder="1"/>
    <xf numFmtId="0" fontId="2" fillId="0" borderId="37" xfId="0" applyFont="1" applyFill="1" applyBorder="1" applyAlignment="1">
      <alignment horizontal="right"/>
    </xf>
    <xf numFmtId="0" fontId="10" fillId="0" borderId="37" xfId="0" applyFont="1" applyFill="1" applyBorder="1"/>
    <xf numFmtId="0" fontId="4" fillId="0" borderId="38" xfId="0" applyFont="1" applyFill="1" applyBorder="1"/>
    <xf numFmtId="0" fontId="2" fillId="0" borderId="37" xfId="0" applyFont="1" applyFill="1" applyBorder="1"/>
    <xf numFmtId="0" fontId="15" fillId="0" borderId="38" xfId="0" applyFont="1" applyFill="1" applyBorder="1"/>
    <xf numFmtId="0" fontId="10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38" xfId="0" applyFont="1" applyFill="1" applyBorder="1"/>
    <xf numFmtId="0" fontId="2" fillId="0" borderId="39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40" xfId="0" applyFont="1" applyFill="1" applyBorder="1" applyAlignment="1" applyProtection="1">
      <alignment horizontal="right"/>
      <protection locked="0"/>
    </xf>
    <xf numFmtId="0" fontId="23" fillId="0" borderId="1" xfId="0" applyFont="1" applyFill="1" applyBorder="1" applyAlignment="1">
      <alignment horizontal="right"/>
    </xf>
    <xf numFmtId="0" fontId="25" fillId="0" borderId="1" xfId="0" applyFont="1" applyFill="1" applyBorder="1"/>
    <xf numFmtId="0" fontId="2" fillId="0" borderId="41" xfId="0" applyFont="1" applyFill="1" applyBorder="1"/>
    <xf numFmtId="0" fontId="4" fillId="0" borderId="16" xfId="0" applyFont="1" applyFill="1" applyBorder="1"/>
    <xf numFmtId="0" fontId="4" fillId="0" borderId="9" xfId="0" applyFont="1" applyFill="1" applyBorder="1" applyAlignment="1">
      <alignment horizontal="right"/>
    </xf>
    <xf numFmtId="0" fontId="21" fillId="0" borderId="9" xfId="0" applyFont="1" applyFill="1" applyBorder="1"/>
    <xf numFmtId="0" fontId="22" fillId="0" borderId="9" xfId="0" applyFont="1" applyFill="1" applyBorder="1"/>
    <xf numFmtId="0" fontId="2" fillId="0" borderId="9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22" fillId="0" borderId="0" xfId="0" applyFont="1" applyFill="1" applyBorder="1"/>
    <xf numFmtId="0" fontId="2" fillId="0" borderId="34" xfId="0" applyFont="1" applyFill="1" applyBorder="1"/>
    <xf numFmtId="0" fontId="2" fillId="0" borderId="1" xfId="0" applyFont="1" applyFill="1" applyBorder="1"/>
    <xf numFmtId="0" fontId="10" fillId="0" borderId="42" xfId="0" applyFont="1" applyFill="1" applyBorder="1"/>
    <xf numFmtId="0" fontId="2" fillId="0" borderId="42" xfId="0" applyFont="1" applyFill="1" applyBorder="1" applyAlignment="1">
      <alignment horizontal="right"/>
    </xf>
    <xf numFmtId="0" fontId="2" fillId="0" borderId="42" xfId="0" applyFont="1" applyFill="1" applyBorder="1"/>
    <xf numFmtId="0" fontId="6" fillId="0" borderId="43" xfId="0" applyFont="1" applyFill="1" applyBorder="1"/>
    <xf numFmtId="0" fontId="2" fillId="0" borderId="41" xfId="0" applyFont="1" applyFill="1" applyBorder="1" applyAlignment="1">
      <alignment horizontal="right"/>
    </xf>
    <xf numFmtId="0" fontId="10" fillId="0" borderId="41" xfId="0" applyFont="1" applyFill="1" applyBorder="1"/>
    <xf numFmtId="0" fontId="4" fillId="0" borderId="41" xfId="0" applyFont="1" applyFill="1" applyBorder="1"/>
    <xf numFmtId="0" fontId="6" fillId="0" borderId="42" xfId="0" applyFont="1" applyFill="1" applyBorder="1"/>
    <xf numFmtId="0" fontId="15" fillId="0" borderId="41" xfId="0" applyFont="1" applyFill="1" applyBorder="1"/>
    <xf numFmtId="0" fontId="7" fillId="0" borderId="0" xfId="0" applyFont="1" applyFill="1" applyBorder="1"/>
    <xf numFmtId="0" fontId="6" fillId="0" borderId="16" xfId="0" applyFont="1" applyFill="1" applyBorder="1"/>
    <xf numFmtId="0" fontId="4" fillId="0" borderId="9" xfId="0" applyFont="1" applyFill="1" applyBorder="1"/>
    <xf numFmtId="0" fontId="7" fillId="0" borderId="3" xfId="0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44" xfId="0" applyFont="1" applyFill="1" applyBorder="1" applyAlignment="1">
      <alignment horizontal="right"/>
    </xf>
    <xf numFmtId="0" fontId="10" fillId="0" borderId="44" xfId="0" applyFont="1" applyFill="1" applyBorder="1"/>
    <xf numFmtId="0" fontId="4" fillId="0" borderId="45" xfId="0" applyFont="1" applyFill="1" applyBorder="1"/>
    <xf numFmtId="0" fontId="2" fillId="0" borderId="44" xfId="0" applyFont="1" applyFill="1" applyBorder="1"/>
    <xf numFmtId="0" fontId="22" fillId="0" borderId="33" xfId="0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2" fillId="0" borderId="48" xfId="0" quotePrefix="1" applyFont="1" applyFill="1" applyBorder="1" applyAlignment="1">
      <alignment horizontal="center"/>
    </xf>
    <xf numFmtId="0" fontId="2" fillId="0" borderId="49" xfId="0" quotePrefix="1" applyFont="1" applyFill="1" applyBorder="1" applyAlignment="1">
      <alignment horizontal="center"/>
    </xf>
    <xf numFmtId="0" fontId="7" fillId="0" borderId="50" xfId="0" applyFont="1" applyFill="1" applyBorder="1"/>
    <xf numFmtId="0" fontId="4" fillId="0" borderId="51" xfId="0" applyFont="1" applyFill="1" applyBorder="1" applyAlignment="1">
      <alignment horizontal="right"/>
    </xf>
    <xf numFmtId="0" fontId="10" fillId="0" borderId="51" xfId="0" applyFont="1" applyFill="1" applyBorder="1"/>
    <xf numFmtId="0" fontId="2" fillId="0" borderId="51" xfId="0" applyFont="1" applyFill="1" applyBorder="1"/>
    <xf numFmtId="0" fontId="22" fillId="0" borderId="51" xfId="0" applyFont="1" applyFill="1" applyBorder="1"/>
    <xf numFmtId="0" fontId="2" fillId="0" borderId="39" xfId="0" applyFont="1" applyFill="1" applyBorder="1"/>
    <xf numFmtId="0" fontId="2" fillId="0" borderId="40" xfId="0" applyFont="1" applyFill="1" applyBorder="1" applyAlignment="1">
      <alignment horizontal="right"/>
    </xf>
    <xf numFmtId="0" fontId="10" fillId="0" borderId="52" xfId="0" applyFont="1" applyFill="1" applyBorder="1"/>
    <xf numFmtId="0" fontId="2" fillId="0" borderId="52" xfId="0" applyFont="1" applyFill="1" applyBorder="1" applyAlignment="1">
      <alignment horizontal="right"/>
    </xf>
    <xf numFmtId="0" fontId="2" fillId="0" borderId="52" xfId="0" applyFont="1" applyFill="1" applyBorder="1"/>
    <xf numFmtId="0" fontId="2" fillId="0" borderId="53" xfId="0" applyFont="1" applyFill="1" applyBorder="1"/>
    <xf numFmtId="0" fontId="10" fillId="0" borderId="54" xfId="0" applyFont="1" applyFill="1" applyBorder="1"/>
    <xf numFmtId="0" fontId="2" fillId="0" borderId="54" xfId="0" applyFont="1" applyFill="1" applyBorder="1" applyAlignment="1">
      <alignment horizontal="right"/>
    </xf>
    <xf numFmtId="0" fontId="2" fillId="0" borderId="54" xfId="0" applyFont="1" applyFill="1" applyBorder="1"/>
    <xf numFmtId="0" fontId="2" fillId="0" borderId="24" xfId="0" applyFont="1" applyFill="1" applyBorder="1"/>
    <xf numFmtId="0" fontId="10" fillId="0" borderId="3" xfId="0" applyFont="1" applyBorder="1"/>
    <xf numFmtId="0" fontId="2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29" xfId="0" applyFont="1" applyBorder="1"/>
    <xf numFmtId="0" fontId="26" fillId="0" borderId="2" xfId="0" applyFont="1" applyBorder="1" applyAlignment="1">
      <alignment horizontal="right"/>
    </xf>
    <xf numFmtId="0" fontId="10" fillId="0" borderId="35" xfId="0" applyFont="1" applyBorder="1"/>
    <xf numFmtId="0" fontId="2" fillId="0" borderId="34" xfId="0" applyFont="1" applyBorder="1" applyAlignment="1">
      <alignment horizontal="right"/>
    </xf>
    <xf numFmtId="0" fontId="10" fillId="0" borderId="34" xfId="0" applyFont="1" applyBorder="1"/>
    <xf numFmtId="0" fontId="4" fillId="0" borderId="34" xfId="0" applyFont="1" applyBorder="1"/>
    <xf numFmtId="0" fontId="2" fillId="0" borderId="34" xfId="0" applyFont="1" applyBorder="1"/>
    <xf numFmtId="0" fontId="15" fillId="0" borderId="34" xfId="0" applyFont="1" applyBorder="1"/>
    <xf numFmtId="0" fontId="15" fillId="0" borderId="32" xfId="0" applyFont="1" applyBorder="1"/>
    <xf numFmtId="0" fontId="2" fillId="0" borderId="48" xfId="0" applyFont="1" applyBorder="1"/>
    <xf numFmtId="0" fontId="2" fillId="0" borderId="55" xfId="0" applyFont="1" applyBorder="1"/>
    <xf numFmtId="0" fontId="2" fillId="0" borderId="49" xfId="0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4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0" fillId="0" borderId="59" xfId="0" applyFont="1" applyBorder="1"/>
    <xf numFmtId="0" fontId="2" fillId="0" borderId="60" xfId="0" applyFont="1" applyBorder="1" applyAlignment="1">
      <alignment horizontal="right"/>
    </xf>
    <xf numFmtId="0" fontId="10" fillId="0" borderId="60" xfId="0" applyFont="1" applyBorder="1"/>
    <xf numFmtId="0" fontId="4" fillId="0" borderId="60" xfId="0" applyFont="1" applyBorder="1"/>
    <xf numFmtId="0" fontId="2" fillId="0" borderId="60" xfId="0" applyFont="1" applyBorder="1"/>
    <xf numFmtId="0" fontId="15" fillId="0" borderId="60" xfId="0" applyFont="1" applyBorder="1"/>
    <xf numFmtId="0" fontId="15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4" fillId="0" borderId="39" xfId="0" applyFont="1" applyBorder="1"/>
    <xf numFmtId="0" fontId="4" fillId="0" borderId="1" xfId="0" applyFont="1" applyBorder="1"/>
    <xf numFmtId="0" fontId="4" fillId="0" borderId="37" xfId="0" applyFont="1" applyBorder="1"/>
    <xf numFmtId="0" fontId="4" fillId="0" borderId="66" xfId="0" applyFont="1" applyBorder="1"/>
    <xf numFmtId="0" fontId="4" fillId="0" borderId="40" xfId="0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0" fontId="4" fillId="0" borderId="70" xfId="0" applyFont="1" applyBorder="1"/>
    <xf numFmtId="0" fontId="4" fillId="0" borderId="71" xfId="0" applyFont="1" applyBorder="1"/>
    <xf numFmtId="0" fontId="4" fillId="0" borderId="72" xfId="0" applyFont="1" applyBorder="1"/>
    <xf numFmtId="0" fontId="4" fillId="0" borderId="73" xfId="0" applyFont="1" applyBorder="1"/>
    <xf numFmtId="0" fontId="4" fillId="0" borderId="74" xfId="0" applyFont="1" applyBorder="1"/>
    <xf numFmtId="0" fontId="4" fillId="0" borderId="75" xfId="0" applyFont="1" applyBorder="1"/>
    <xf numFmtId="0" fontId="4" fillId="0" borderId="76" xfId="0" applyFont="1" applyBorder="1"/>
    <xf numFmtId="0" fontId="4" fillId="0" borderId="77" xfId="0" applyFont="1" applyBorder="1" applyAlignment="1">
      <alignment horizontal="right"/>
    </xf>
    <xf numFmtId="0" fontId="21" fillId="0" borderId="77" xfId="0" applyFont="1" applyBorder="1"/>
    <xf numFmtId="0" fontId="4" fillId="0" borderId="77" xfId="0" applyFont="1" applyBorder="1"/>
    <xf numFmtId="0" fontId="2" fillId="0" borderId="77" xfId="0" applyFont="1" applyBorder="1"/>
    <xf numFmtId="0" fontId="2" fillId="0" borderId="78" xfId="0" applyFont="1" applyBorder="1" applyAlignment="1">
      <alignment horizontal="right"/>
    </xf>
    <xf numFmtId="0" fontId="18" fillId="0" borderId="79" xfId="0" applyFont="1" applyBorder="1"/>
    <xf numFmtId="0" fontId="18" fillId="0" borderId="80" xfId="0" applyFont="1" applyBorder="1"/>
    <xf numFmtId="0" fontId="18" fillId="0" borderId="81" xfId="0" applyFont="1" applyBorder="1"/>
    <xf numFmtId="0" fontId="18" fillId="0" borderId="82" xfId="0" applyFont="1" applyBorder="1"/>
    <xf numFmtId="0" fontId="18" fillId="0" borderId="83" xfId="0" applyFont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84" xfId="0" applyFont="1" applyFill="1" applyBorder="1" applyAlignment="1" applyProtection="1">
      <alignment horizontal="right"/>
      <protection locked="0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18" fillId="0" borderId="92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9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8" fillId="0" borderId="9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18" fillId="0" borderId="89" xfId="0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0" fillId="0" borderId="96" xfId="0" applyFont="1" applyFill="1" applyBorder="1"/>
    <xf numFmtId="0" fontId="2" fillId="0" borderId="61" xfId="0" applyFont="1" applyFill="1" applyBorder="1" applyAlignment="1">
      <alignment horizontal="right"/>
    </xf>
    <xf numFmtId="0" fontId="10" fillId="0" borderId="61" xfId="0" applyFont="1" applyFill="1" applyBorder="1"/>
    <xf numFmtId="0" fontId="4" fillId="0" borderId="97" xfId="0" applyFont="1" applyFill="1" applyBorder="1"/>
    <xf numFmtId="0" fontId="2" fillId="0" borderId="61" xfId="0" applyFont="1" applyFill="1" applyBorder="1"/>
    <xf numFmtId="0" fontId="15" fillId="0" borderId="97" xfId="0" applyFont="1" applyFill="1" applyBorder="1"/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97" xfId="0" applyFont="1" applyFill="1" applyBorder="1"/>
    <xf numFmtId="0" fontId="2" fillId="0" borderId="59" xfId="0" applyFont="1" applyFill="1" applyBorder="1" applyProtection="1">
      <protection locked="0"/>
    </xf>
    <xf numFmtId="0" fontId="10" fillId="0" borderId="60" xfId="0" applyFont="1" applyFill="1" applyBorder="1" applyAlignment="1" applyProtection="1">
      <alignment horizontal="right"/>
      <protection locked="0"/>
    </xf>
    <xf numFmtId="0" fontId="10" fillId="0" borderId="60" xfId="0" applyFont="1" applyFill="1" applyBorder="1" applyProtection="1">
      <protection locked="0"/>
    </xf>
    <xf numFmtId="0" fontId="2" fillId="0" borderId="60" xfId="0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4" xfId="0" applyFont="1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28" fillId="0" borderId="98" xfId="0" applyFont="1" applyBorder="1" applyAlignment="1">
      <alignment horizontal="center" vertical="top" wrapText="1"/>
    </xf>
    <xf numFmtId="0" fontId="15" fillId="0" borderId="99" xfId="0" applyFont="1" applyFill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12" fillId="0" borderId="0" xfId="0" applyFont="1" applyBorder="1" applyAlignment="1">
      <alignment horizontal="left"/>
    </xf>
    <xf numFmtId="0" fontId="13" fillId="0" borderId="100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right"/>
    </xf>
    <xf numFmtId="0" fontId="10" fillId="0" borderId="69" xfId="0" applyFont="1" applyFill="1" applyBorder="1"/>
    <xf numFmtId="0" fontId="2" fillId="0" borderId="70" xfId="0" applyFont="1" applyFill="1" applyBorder="1" applyAlignment="1">
      <alignment horizontal="right"/>
    </xf>
    <xf numFmtId="0" fontId="10" fillId="0" borderId="70" xfId="0" applyFont="1" applyFill="1" applyBorder="1"/>
    <xf numFmtId="0" fontId="2" fillId="0" borderId="70" xfId="0" applyFont="1" applyFill="1" applyBorder="1"/>
    <xf numFmtId="0" fontId="2" fillId="0" borderId="7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10" fillId="0" borderId="60" xfId="0" applyFont="1" applyFill="1" applyBorder="1"/>
    <xf numFmtId="0" fontId="2" fillId="0" borderId="60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left"/>
    </xf>
    <xf numFmtId="0" fontId="2" fillId="0" borderId="92" xfId="0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/>
    </xf>
    <xf numFmtId="0" fontId="10" fillId="0" borderId="16" xfId="0" applyFont="1" applyBorder="1"/>
    <xf numFmtId="0" fontId="4" fillId="0" borderId="9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0" fillId="0" borderId="29" xfId="0" applyBorder="1"/>
    <xf numFmtId="0" fontId="0" fillId="0" borderId="10" xfId="0" applyBorder="1"/>
    <xf numFmtId="0" fontId="25" fillId="0" borderId="41" xfId="0" applyFont="1" applyFill="1" applyBorder="1"/>
    <xf numFmtId="0" fontId="2" fillId="0" borderId="121" xfId="0" applyFont="1" applyFill="1" applyBorder="1" applyAlignment="1">
      <alignment horizontal="right"/>
    </xf>
    <xf numFmtId="0" fontId="4" fillId="0" borderId="122" xfId="0" applyFont="1" applyFill="1" applyBorder="1" applyAlignment="1">
      <alignment horizontal="right"/>
    </xf>
    <xf numFmtId="0" fontId="21" fillId="0" borderId="122" xfId="0" applyFont="1" applyFill="1" applyBorder="1"/>
    <xf numFmtId="0" fontId="22" fillId="0" borderId="122" xfId="0" applyFont="1" applyFill="1" applyBorder="1"/>
    <xf numFmtId="0" fontId="2" fillId="0" borderId="122" xfId="0" applyFont="1" applyFill="1" applyBorder="1"/>
    <xf numFmtId="0" fontId="2" fillId="0" borderId="122" xfId="0" applyFont="1" applyFill="1" applyBorder="1" applyAlignment="1">
      <alignment horizontal="right"/>
    </xf>
    <xf numFmtId="0" fontId="4" fillId="0" borderId="123" xfId="0" applyFont="1" applyFill="1" applyBorder="1"/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2" borderId="26" xfId="0" applyFont="1" applyFill="1" applyBorder="1" applyAlignment="1" applyProtection="1">
      <protection locked="0"/>
    </xf>
    <xf numFmtId="0" fontId="4" fillId="2" borderId="102" xfId="0" applyFont="1" applyFill="1" applyBorder="1" applyAlignment="1" applyProtection="1">
      <protection locked="0"/>
    </xf>
    <xf numFmtId="0" fontId="2" fillId="2" borderId="102" xfId="0" applyFont="1" applyFill="1" applyBorder="1" applyAlignment="1" applyProtection="1">
      <protection locked="0"/>
    </xf>
    <xf numFmtId="0" fontId="3" fillId="4" borderId="26" xfId="0" applyFont="1" applyFill="1" applyBorder="1" applyAlignment="1" applyProtection="1">
      <protection locked="0"/>
    </xf>
    <xf numFmtId="0" fontId="4" fillId="0" borderId="103" xfId="0" applyFont="1" applyBorder="1" applyAlignment="1" applyProtection="1">
      <protection locked="0"/>
    </xf>
    <xf numFmtId="0" fontId="4" fillId="0" borderId="102" xfId="0" applyFont="1" applyBorder="1" applyAlignment="1" applyProtection="1">
      <protection locked="0"/>
    </xf>
    <xf numFmtId="0" fontId="10" fillId="0" borderId="29" xfId="0" applyFont="1" applyBorder="1" applyAlignment="1">
      <alignment horizontal="left"/>
    </xf>
    <xf numFmtId="0" fontId="21" fillId="0" borderId="10" xfId="0" applyFont="1" applyBorder="1" applyAlignment="1"/>
    <xf numFmtId="0" fontId="21" fillId="0" borderId="13" xfId="0" applyFont="1" applyBorder="1" applyAlignment="1"/>
    <xf numFmtId="0" fontId="10" fillId="0" borderId="3" xfId="0" applyFont="1" applyBorder="1" applyAlignment="1">
      <alignment horizontal="left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16" xfId="0" applyFont="1" applyBorder="1" applyAlignment="1">
      <alignment horizontal="left"/>
    </xf>
    <xf numFmtId="0" fontId="21" fillId="0" borderId="9" xfId="0" applyFont="1" applyBorder="1" applyAlignment="1"/>
    <xf numFmtId="0" fontId="21" fillId="0" borderId="30" xfId="0" applyFont="1" applyBorder="1" applyAlignment="1"/>
    <xf numFmtId="0" fontId="4" fillId="0" borderId="1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4" borderId="26" xfId="0" applyFont="1" applyFill="1" applyBorder="1" applyAlignment="1" applyProtection="1">
      <alignment horizontal="left"/>
      <protection locked="0"/>
    </xf>
    <xf numFmtId="0" fontId="0" fillId="4" borderId="103" xfId="0" applyFill="1" applyBorder="1" applyAlignment="1" applyProtection="1">
      <protection locked="0"/>
    </xf>
    <xf numFmtId="0" fontId="0" fillId="4" borderId="102" xfId="0" applyFill="1" applyBorder="1" applyAlignment="1" applyProtection="1">
      <protection locked="0"/>
    </xf>
    <xf numFmtId="0" fontId="4" fillId="0" borderId="115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26" xfId="0" quotePrefix="1" applyFont="1" applyBorder="1" applyAlignment="1">
      <alignment horizontal="center"/>
    </xf>
    <xf numFmtId="0" fontId="4" fillId="5" borderId="109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7" fillId="0" borderId="110" xfId="0" applyNumberFormat="1" applyFont="1" applyBorder="1" applyAlignment="1">
      <alignment horizontal="center"/>
    </xf>
    <xf numFmtId="164" fontId="4" fillId="5" borderId="106" xfId="0" applyNumberFormat="1" applyFont="1" applyFill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165" fontId="7" fillId="0" borderId="106" xfId="0" applyNumberFormat="1" applyFont="1" applyBorder="1" applyAlignment="1">
      <alignment horizontal="center"/>
    </xf>
    <xf numFmtId="165" fontId="4" fillId="0" borderId="107" xfId="0" applyNumberFormat="1" applyFont="1" applyBorder="1" applyAlignment="1">
      <alignment horizontal="center"/>
    </xf>
    <xf numFmtId="165" fontId="4" fillId="0" borderId="108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/>
        <condense val="0"/>
        <extend val="0"/>
      </font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52</xdr:row>
      <xdr:rowOff>0</xdr:rowOff>
    </xdr:from>
    <xdr:to>
      <xdr:col>14</xdr:col>
      <xdr:colOff>161925</xdr:colOff>
      <xdr:row>52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647700" y="8943975"/>
          <a:ext cx="3781425" cy="0"/>
        </a:xfrm>
        <a:prstGeom prst="rect">
          <a:avLst/>
        </a:prstGeom>
        <a:solidFill>
          <a:srgbClr val="000000"/>
        </a:solidFill>
        <a:ln w="0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10</xdr:row>
      <xdr:rowOff>152400</xdr:rowOff>
    </xdr:from>
    <xdr:to>
      <xdr:col>23</xdr:col>
      <xdr:colOff>76200</xdr:colOff>
      <xdr:row>13</xdr:row>
      <xdr:rowOff>161925</xdr:rowOff>
    </xdr:to>
    <xdr:sp macro="" textlink="">
      <xdr:nvSpPr>
        <xdr:cNvPr id="1040" name="Line 2"/>
        <xdr:cNvSpPr>
          <a:spLocks noChangeShapeType="1"/>
        </xdr:cNvSpPr>
      </xdr:nvSpPr>
      <xdr:spPr bwMode="auto">
        <a:xfrm flipH="1" flipV="1">
          <a:off x="6772275" y="19050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med"/>
          <a:tailEnd type="none" w="sm" len="med"/>
        </a:ln>
      </xdr:spPr>
    </xdr:sp>
    <xdr:clientData/>
  </xdr:twoCellAnchor>
  <xdr:twoCellAnchor>
    <xdr:from>
      <xdr:col>20</xdr:col>
      <xdr:colOff>19050</xdr:colOff>
      <xdr:row>12</xdr:row>
      <xdr:rowOff>0</xdr:rowOff>
    </xdr:from>
    <xdr:to>
      <xdr:col>22</xdr:col>
      <xdr:colOff>161925</xdr:colOff>
      <xdr:row>13</xdr:row>
      <xdr:rowOff>0</xdr:rowOff>
    </xdr:to>
    <xdr:sp macro="" textlink="">
      <xdr:nvSpPr>
        <xdr:cNvPr id="1041" name="AutoShape 3"/>
        <xdr:cNvSpPr>
          <a:spLocks/>
        </xdr:cNvSpPr>
      </xdr:nvSpPr>
      <xdr:spPr bwMode="auto">
        <a:xfrm rot="5400000">
          <a:off x="6338888" y="1919287"/>
          <a:ext cx="171450" cy="504825"/>
        </a:xfrm>
        <a:prstGeom prst="leftBrace">
          <a:avLst>
            <a:gd name="adj1" fmla="val 245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9</xdr:row>
      <xdr:rowOff>152400</xdr:rowOff>
    </xdr:from>
    <xdr:to>
      <xdr:col>7</xdr:col>
      <xdr:colOff>85725</xdr:colOff>
      <xdr:row>13</xdr:row>
      <xdr:rowOff>161925</xdr:rowOff>
    </xdr:to>
    <xdr:sp macro="" textlink="">
      <xdr:nvSpPr>
        <xdr:cNvPr id="1042" name="Line 4"/>
        <xdr:cNvSpPr>
          <a:spLocks noChangeShapeType="1"/>
        </xdr:cNvSpPr>
      </xdr:nvSpPr>
      <xdr:spPr bwMode="auto">
        <a:xfrm>
          <a:off x="2619375" y="17430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42</xdr:row>
      <xdr:rowOff>85725</xdr:rowOff>
    </xdr:from>
    <xdr:to>
      <xdr:col>32</xdr:col>
      <xdr:colOff>95250</xdr:colOff>
      <xdr:row>42</xdr:row>
      <xdr:rowOff>85725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5572125" y="673417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28</xdr:row>
      <xdr:rowOff>38100</xdr:rowOff>
    </xdr:from>
    <xdr:to>
      <xdr:col>32</xdr:col>
      <xdr:colOff>180975</xdr:colOff>
      <xdr:row>31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476875" y="4362450"/>
          <a:ext cx="2428875" cy="44767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Student must have an ACGPA of 2.0 in all work attempted and in all work attempted at UL Lafayette</a:t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13</xdr:col>
      <xdr:colOff>57150</xdr:colOff>
      <xdr:row>47</xdr:row>
      <xdr:rowOff>104775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0" y="7324725"/>
          <a:ext cx="3105150" cy="25717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Student must have a  2.0 minimum GPA in engineering work at UL Lafayette and a minimum 2.0 GPA in </a:t>
          </a:r>
          <a:r>
            <a:rPr lang="en-US" sz="700" b="1" i="0" u="sng" strike="noStrike" baseline="0">
              <a:solidFill>
                <a:srgbClr val="000000"/>
              </a:solidFill>
              <a:latin typeface="Arial"/>
              <a:cs typeface="Arial"/>
            </a:rPr>
            <a:t>ALL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engineering work at all universities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142875</xdr:colOff>
      <xdr:row>7</xdr:row>
      <xdr:rowOff>9525</xdr:rowOff>
    </xdr:to>
    <xdr:sp macro="" textlink="">
      <xdr:nvSpPr>
        <xdr:cNvPr id="3088" name="Rectangle 4"/>
        <xdr:cNvSpPr>
          <a:spLocks noChangeArrowheads="1"/>
        </xdr:cNvSpPr>
      </xdr:nvSpPr>
      <xdr:spPr bwMode="auto">
        <a:xfrm>
          <a:off x="1600200" y="800100"/>
          <a:ext cx="142875" cy="14287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Y62"/>
  <sheetViews>
    <sheetView tabSelected="1" topLeftCell="Q28" workbookViewId="0">
      <selection activeCell="AC39" sqref="AC39"/>
    </sheetView>
  </sheetViews>
  <sheetFormatPr baseColWidth="10" defaultColWidth="8.83203125" defaultRowHeight="12" x14ac:dyDescent="0"/>
  <cols>
    <col min="1" max="1" width="1.6640625" customWidth="1"/>
    <col min="2" max="2" width="10.6640625" customWidth="1"/>
    <col min="3" max="3" width="14.6640625" customWidth="1"/>
    <col min="4" max="12" width="2.6640625" customWidth="1"/>
    <col min="13" max="13" width="1.6640625" customWidth="1"/>
    <col min="14" max="14" width="10.6640625" customWidth="1"/>
    <col min="15" max="15" width="14.6640625" customWidth="1"/>
    <col min="16" max="24" width="2.6640625" customWidth="1"/>
    <col min="25" max="25" width="1.6640625" customWidth="1"/>
  </cols>
  <sheetData>
    <row r="1" spans="1:25" ht="13">
      <c r="A1" s="1"/>
      <c r="B1" s="1"/>
      <c r="C1" s="2">
        <f ca="1">TODAY()</f>
        <v>41553</v>
      </c>
      <c r="D1" s="1"/>
      <c r="E1" s="1"/>
      <c r="F1" s="1"/>
      <c r="G1" s="1"/>
      <c r="H1" s="1"/>
      <c r="I1" s="1"/>
      <c r="J1" s="1"/>
      <c r="K1" s="1"/>
      <c r="L1" s="1"/>
      <c r="M1" s="3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">
      <c r="A2" s="1"/>
      <c r="B2" s="5" t="s">
        <v>146</v>
      </c>
      <c r="C2" s="97" t="s">
        <v>277</v>
      </c>
      <c r="D2" s="1"/>
      <c r="E2" s="1"/>
      <c r="F2" s="1"/>
      <c r="G2" s="1"/>
      <c r="H2" s="1"/>
      <c r="I2" s="1"/>
      <c r="J2" s="1"/>
      <c r="K2" s="1"/>
      <c r="L2" s="1" t="s">
        <v>278</v>
      </c>
      <c r="M2" s="4"/>
      <c r="N2" s="5"/>
      <c r="O2" s="5" t="s">
        <v>1</v>
      </c>
      <c r="P2" s="378" t="s">
        <v>1</v>
      </c>
      <c r="Q2" s="379"/>
      <c r="R2" s="379"/>
      <c r="S2" s="379"/>
      <c r="T2" s="379"/>
      <c r="U2" s="379"/>
      <c r="V2" s="379"/>
      <c r="W2" s="379"/>
      <c r="X2" s="379"/>
      <c r="Y2" s="380"/>
    </row>
    <row r="3" spans="1:25" ht="1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 t="s">
        <v>3</v>
      </c>
    </row>
    <row r="4" spans="1:25" ht="14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279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B5" s="381" t="s">
        <v>212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3"/>
      <c r="Y5" s="336"/>
    </row>
    <row r="6" spans="1:25">
      <c r="A6" s="336"/>
      <c r="B6" s="384" t="s">
        <v>213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6"/>
      <c r="Y6" s="336"/>
    </row>
    <row r="7" spans="1:25">
      <c r="A7" s="336"/>
      <c r="B7" s="384" t="s">
        <v>214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6"/>
      <c r="Y7" s="336"/>
    </row>
    <row r="8" spans="1:25">
      <c r="A8" s="336"/>
      <c r="B8" s="384" t="s">
        <v>216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6"/>
      <c r="Y8" s="336"/>
    </row>
    <row r="9" spans="1:25" ht="13" thickBot="1">
      <c r="A9" s="336"/>
      <c r="B9" s="387" t="s">
        <v>215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9"/>
      <c r="Y9" s="336"/>
    </row>
    <row r="10" spans="1:25">
      <c r="A10" s="6" t="s">
        <v>4</v>
      </c>
      <c r="B10" s="7" t="s">
        <v>5</v>
      </c>
      <c r="C10" s="6"/>
      <c r="D10" s="6"/>
      <c r="E10" s="6"/>
      <c r="F10" s="6"/>
      <c r="G10" s="6"/>
      <c r="H10" s="89" t="s">
        <v>147</v>
      </c>
      <c r="I10" s="6"/>
      <c r="J10" s="6"/>
      <c r="K10" s="6"/>
      <c r="L10" s="6"/>
      <c r="M10" s="6" t="s">
        <v>4</v>
      </c>
      <c r="N10" s="7" t="s">
        <v>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6">
        <v>1</v>
      </c>
      <c r="B11" s="375" t="str">
        <f>""</f>
        <v/>
      </c>
      <c r="C11" s="377"/>
      <c r="D11" s="6"/>
      <c r="E11" s="6"/>
      <c r="F11" s="78" t="s">
        <v>148</v>
      </c>
      <c r="G11" s="90" t="s">
        <v>149</v>
      </c>
      <c r="I11" s="6"/>
      <c r="J11" s="6"/>
      <c r="K11" s="6"/>
      <c r="L11" s="6"/>
      <c r="M11" s="6">
        <v>3</v>
      </c>
      <c r="N11" s="375" t="str">
        <f>""</f>
        <v/>
      </c>
      <c r="O11" s="377"/>
      <c r="P11" s="6"/>
      <c r="Q11" s="6"/>
      <c r="R11" s="6"/>
      <c r="S11" s="6"/>
      <c r="T11" s="6"/>
      <c r="U11" s="6"/>
      <c r="V11" s="6"/>
      <c r="W11" s="6"/>
      <c r="X11" s="8" t="s">
        <v>6</v>
      </c>
      <c r="Y11" s="6"/>
    </row>
    <row r="12" spans="1:25" ht="14" customHeight="1">
      <c r="A12" s="9">
        <v>2</v>
      </c>
      <c r="B12" s="375" t="str">
        <f>""</f>
        <v/>
      </c>
      <c r="C12" s="376"/>
      <c r="D12" s="9"/>
      <c r="E12" s="9"/>
      <c r="F12" s="78" t="s">
        <v>150</v>
      </c>
      <c r="G12" s="90" t="s">
        <v>151</v>
      </c>
      <c r="H12" s="9"/>
      <c r="I12" s="9"/>
      <c r="J12" s="9"/>
      <c r="K12" s="9"/>
      <c r="L12" s="9"/>
      <c r="M12" s="6">
        <v>4</v>
      </c>
      <c r="N12" s="375" t="str">
        <f>""</f>
        <v/>
      </c>
      <c r="O12" s="377"/>
      <c r="P12" s="9"/>
      <c r="Q12" s="9"/>
      <c r="R12" s="9"/>
      <c r="S12" s="9"/>
      <c r="T12" s="9"/>
      <c r="U12" s="1" t="s">
        <v>7</v>
      </c>
      <c r="V12" s="9"/>
      <c r="W12" s="9"/>
      <c r="X12" s="4"/>
      <c r="Y12" s="9"/>
    </row>
    <row r="13" spans="1:25" ht="14" customHeight="1">
      <c r="A13" s="1"/>
      <c r="B13" s="1"/>
      <c r="C13" s="1"/>
      <c r="D13" s="1"/>
      <c r="E13" s="1"/>
      <c r="F13" s="78" t="s">
        <v>152</v>
      </c>
      <c r="G13" s="91" t="s">
        <v>153</v>
      </c>
      <c r="H13" s="1"/>
      <c r="I13" s="1"/>
      <c r="J13" s="1"/>
      <c r="K13" s="1"/>
      <c r="L13" s="1"/>
      <c r="M13" s="10" t="s">
        <v>142</v>
      </c>
      <c r="N13" s="1"/>
      <c r="O13" s="1"/>
      <c r="P13" s="1"/>
      <c r="Q13" s="1"/>
      <c r="R13" s="1"/>
      <c r="S13" s="1"/>
      <c r="T13" s="1"/>
      <c r="U13" s="4"/>
      <c r="V13" s="1"/>
      <c r="W13" s="1"/>
      <c r="X13" s="1"/>
      <c r="Y13" s="1"/>
    </row>
    <row r="14" spans="1:25" ht="14" customHeight="1">
      <c r="A14" s="11" t="s">
        <v>4</v>
      </c>
      <c r="B14" s="12" t="s">
        <v>8</v>
      </c>
      <c r="C14" s="1"/>
      <c r="D14" s="13" t="s">
        <v>9</v>
      </c>
      <c r="E14" s="14" t="s">
        <v>10</v>
      </c>
      <c r="F14" s="15"/>
      <c r="G14" s="15"/>
      <c r="H14" s="16"/>
      <c r="I14" s="17" t="s">
        <v>11</v>
      </c>
      <c r="J14" s="4"/>
      <c r="K14" s="18"/>
      <c r="L14" s="19"/>
      <c r="M14" s="20" t="s">
        <v>4</v>
      </c>
      <c r="N14" s="12" t="s">
        <v>12</v>
      </c>
      <c r="O14" s="1"/>
      <c r="P14" s="13" t="s">
        <v>9</v>
      </c>
      <c r="Q14" s="14" t="s">
        <v>10</v>
      </c>
      <c r="R14" s="15"/>
      <c r="S14" s="15"/>
      <c r="T14" s="16"/>
      <c r="U14" s="17" t="s">
        <v>11</v>
      </c>
      <c r="V14" s="4"/>
      <c r="W14" s="18"/>
      <c r="X14" s="19"/>
      <c r="Y14" s="3"/>
    </row>
    <row r="15" spans="1:25" ht="14" customHeight="1">
      <c r="A15" s="21" t="str">
        <f>""</f>
        <v/>
      </c>
      <c r="B15" s="92" t="s">
        <v>282</v>
      </c>
      <c r="C15" s="93" t="s">
        <v>278</v>
      </c>
      <c r="D15" s="87">
        <v>2</v>
      </c>
      <c r="E15" s="22" t="str">
        <f>""</f>
        <v/>
      </c>
      <c r="F15" s="22" t="str">
        <f>""</f>
        <v/>
      </c>
      <c r="G15" s="22" t="str">
        <f>""</f>
        <v/>
      </c>
      <c r="H15" s="23" t="str">
        <f>""</f>
        <v/>
      </c>
      <c r="I15" s="22" t="str">
        <f>""</f>
        <v/>
      </c>
      <c r="J15" s="22" t="str">
        <f>""</f>
        <v/>
      </c>
      <c r="K15" s="22" t="str">
        <f>""</f>
        <v/>
      </c>
      <c r="L15" s="24" t="str">
        <f>""</f>
        <v/>
      </c>
      <c r="M15" s="25" t="str">
        <f>""</f>
        <v/>
      </c>
      <c r="N15" s="92" t="s">
        <v>15</v>
      </c>
      <c r="O15" s="93" t="s">
        <v>16</v>
      </c>
      <c r="P15" s="87">
        <v>3</v>
      </c>
      <c r="Q15" s="22" t="str">
        <f>""</f>
        <v/>
      </c>
      <c r="R15" s="22" t="str">
        <f>""</f>
        <v/>
      </c>
      <c r="S15" s="22" t="str">
        <f>""</f>
        <v/>
      </c>
      <c r="T15" s="23" t="str">
        <f>""</f>
        <v/>
      </c>
      <c r="U15" s="22" t="str">
        <f>""</f>
        <v/>
      </c>
      <c r="V15" s="22" t="str">
        <f>""</f>
        <v/>
      </c>
      <c r="W15" s="22" t="str">
        <f>""</f>
        <v/>
      </c>
      <c r="X15" s="24" t="str">
        <f>""</f>
        <v/>
      </c>
      <c r="Y15" s="3"/>
    </row>
    <row r="16" spans="1:25" ht="14" customHeight="1">
      <c r="A16" s="21" t="str">
        <f>""</f>
        <v/>
      </c>
      <c r="B16" s="92" t="s">
        <v>283</v>
      </c>
      <c r="C16" s="93" t="s">
        <v>278</v>
      </c>
      <c r="D16" s="87">
        <v>2</v>
      </c>
      <c r="E16" s="22" t="str">
        <f>""</f>
        <v/>
      </c>
      <c r="F16" s="22" t="str">
        <f>""</f>
        <v/>
      </c>
      <c r="G16" s="22" t="str">
        <f>""</f>
        <v/>
      </c>
      <c r="H16" s="23" t="str">
        <f>""</f>
        <v/>
      </c>
      <c r="I16" s="22" t="str">
        <f>""</f>
        <v/>
      </c>
      <c r="J16" s="22" t="str">
        <f>""</f>
        <v/>
      </c>
      <c r="K16" s="22" t="str">
        <f>""</f>
        <v/>
      </c>
      <c r="L16" s="24" t="str">
        <f>""</f>
        <v/>
      </c>
      <c r="M16" s="25" t="str">
        <f>""</f>
        <v/>
      </c>
      <c r="N16" s="92" t="s">
        <v>18</v>
      </c>
      <c r="O16" s="93" t="s">
        <v>19</v>
      </c>
      <c r="P16" s="87">
        <v>3</v>
      </c>
      <c r="Q16" s="22" t="str">
        <f>""</f>
        <v/>
      </c>
      <c r="R16" s="22" t="str">
        <f>""</f>
        <v/>
      </c>
      <c r="S16" s="22" t="str">
        <f>""</f>
        <v/>
      </c>
      <c r="T16" s="23" t="str">
        <f>""</f>
        <v/>
      </c>
      <c r="U16" s="22" t="str">
        <f>""</f>
        <v/>
      </c>
      <c r="V16" s="22" t="str">
        <f>""</f>
        <v/>
      </c>
      <c r="W16" s="22" t="str">
        <f>""</f>
        <v/>
      </c>
      <c r="X16" s="24" t="str">
        <f>""</f>
        <v/>
      </c>
      <c r="Y16" s="1"/>
    </row>
    <row r="17" spans="1:25" ht="14" customHeight="1">
      <c r="A17" s="21" t="str">
        <f>""</f>
        <v/>
      </c>
      <c r="B17" s="92" t="s">
        <v>13</v>
      </c>
      <c r="C17" s="93" t="s">
        <v>14</v>
      </c>
      <c r="D17" s="87">
        <v>3</v>
      </c>
      <c r="E17" s="22" t="str">
        <f>""</f>
        <v/>
      </c>
      <c r="F17" s="22" t="str">
        <f>""</f>
        <v/>
      </c>
      <c r="G17" s="22" t="str">
        <f>""</f>
        <v/>
      </c>
      <c r="H17" s="23" t="str">
        <f>""</f>
        <v/>
      </c>
      <c r="I17" s="22" t="str">
        <f>""</f>
        <v/>
      </c>
      <c r="J17" s="22" t="str">
        <f>""</f>
        <v/>
      </c>
      <c r="K17" s="22" t="str">
        <f>""</f>
        <v/>
      </c>
      <c r="L17" s="24" t="str">
        <f>""</f>
        <v/>
      </c>
      <c r="M17" s="25" t="str">
        <f>""</f>
        <v/>
      </c>
      <c r="N17" s="92" t="s">
        <v>22</v>
      </c>
      <c r="O17" s="93" t="s">
        <v>23</v>
      </c>
      <c r="P17" s="87">
        <v>4</v>
      </c>
      <c r="Q17" s="22" t="str">
        <f>""</f>
        <v/>
      </c>
      <c r="R17" s="22" t="str">
        <f>""</f>
        <v/>
      </c>
      <c r="S17" s="22" t="str">
        <f>""</f>
        <v/>
      </c>
      <c r="T17" s="23" t="str">
        <f>""</f>
        <v/>
      </c>
      <c r="U17" s="22" t="str">
        <f>""</f>
        <v/>
      </c>
      <c r="V17" s="22" t="str">
        <f>""</f>
        <v/>
      </c>
      <c r="W17" s="22" t="str">
        <f>""</f>
        <v/>
      </c>
      <c r="X17" s="24" t="str">
        <f>""</f>
        <v/>
      </c>
      <c r="Y17" s="1"/>
    </row>
    <row r="18" spans="1:25" ht="14" customHeight="1">
      <c r="A18" s="21" t="str">
        <f>""</f>
        <v/>
      </c>
      <c r="B18" s="92" t="s">
        <v>165</v>
      </c>
      <c r="C18" s="93" t="s">
        <v>17</v>
      </c>
      <c r="D18" s="87">
        <v>3</v>
      </c>
      <c r="E18" s="22" t="str">
        <f>""</f>
        <v/>
      </c>
      <c r="F18" s="22" t="str">
        <f>""</f>
        <v/>
      </c>
      <c r="G18" s="22" t="str">
        <f>""</f>
        <v/>
      </c>
      <c r="H18" s="23" t="str">
        <f>""</f>
        <v/>
      </c>
      <c r="I18" s="22" t="str">
        <f>""</f>
        <v/>
      </c>
      <c r="J18" s="22" t="str">
        <f>""</f>
        <v/>
      </c>
      <c r="K18" s="22" t="str">
        <f>""</f>
        <v/>
      </c>
      <c r="L18" s="24" t="str">
        <f>""</f>
        <v/>
      </c>
      <c r="M18" s="25" t="str">
        <f>""</f>
        <v/>
      </c>
      <c r="N18" s="92" t="s">
        <v>24</v>
      </c>
      <c r="O18" s="93" t="s">
        <v>25</v>
      </c>
      <c r="P18" s="87">
        <v>4</v>
      </c>
      <c r="Q18" s="22" t="str">
        <f>""</f>
        <v/>
      </c>
      <c r="R18" s="22" t="str">
        <f>""</f>
        <v/>
      </c>
      <c r="S18" s="22" t="str">
        <f>""</f>
        <v/>
      </c>
      <c r="T18" s="23" t="str">
        <f>""</f>
        <v/>
      </c>
      <c r="U18" s="22" t="str">
        <f>""</f>
        <v/>
      </c>
      <c r="V18" s="22" t="str">
        <f>""</f>
        <v/>
      </c>
      <c r="W18" s="22" t="str">
        <f>""</f>
        <v/>
      </c>
      <c r="X18" s="24" t="str">
        <f>""</f>
        <v/>
      </c>
      <c r="Y18" s="1"/>
    </row>
    <row r="19" spans="1:25" ht="14" customHeight="1">
      <c r="A19" s="21" t="str">
        <f>""</f>
        <v/>
      </c>
      <c r="B19" s="92" t="s">
        <v>20</v>
      </c>
      <c r="C19" s="93" t="s">
        <v>21</v>
      </c>
      <c r="D19" s="87">
        <v>4</v>
      </c>
      <c r="E19" s="22" t="str">
        <f>""</f>
        <v/>
      </c>
      <c r="F19" s="22" t="str">
        <f>""</f>
        <v/>
      </c>
      <c r="G19" s="22" t="str">
        <f>""</f>
        <v/>
      </c>
      <c r="H19" s="23" t="str">
        <f>""</f>
        <v/>
      </c>
      <c r="I19" s="22" t="str">
        <f>""</f>
        <v/>
      </c>
      <c r="J19" s="22" t="str">
        <f>""</f>
        <v/>
      </c>
      <c r="K19" s="22" t="str">
        <f>""</f>
        <v/>
      </c>
      <c r="L19" s="24" t="str">
        <f>""</f>
        <v/>
      </c>
      <c r="M19" s="21" t="str">
        <f>""</f>
        <v/>
      </c>
      <c r="N19" s="92" t="s">
        <v>57</v>
      </c>
      <c r="O19" s="95" t="s">
        <v>60</v>
      </c>
      <c r="P19" s="88">
        <v>3</v>
      </c>
      <c r="Q19" s="22" t="str">
        <f>""</f>
        <v/>
      </c>
      <c r="R19" s="22" t="str">
        <f>""</f>
        <v/>
      </c>
      <c r="S19" s="22" t="str">
        <f>""</f>
        <v/>
      </c>
      <c r="T19" s="23" t="str">
        <f>""</f>
        <v/>
      </c>
      <c r="U19" s="22" t="str">
        <f>""</f>
        <v/>
      </c>
      <c r="V19" s="22" t="str">
        <f>""</f>
        <v/>
      </c>
      <c r="W19" s="22" t="str">
        <f>""</f>
        <v/>
      </c>
      <c r="X19" s="24" t="str">
        <f>""</f>
        <v/>
      </c>
      <c r="Y19" s="1"/>
    </row>
    <row r="20" spans="1:25" ht="14" customHeight="1">
      <c r="A20" s="21" t="str">
        <f>""</f>
        <v/>
      </c>
      <c r="B20" s="94" t="s">
        <v>182</v>
      </c>
      <c r="C20" s="93" t="s">
        <v>155</v>
      </c>
      <c r="D20" s="87">
        <v>3</v>
      </c>
      <c r="E20" s="22" t="str">
        <f>""</f>
        <v/>
      </c>
      <c r="F20" s="22" t="str">
        <f>""</f>
        <v/>
      </c>
      <c r="G20" s="22" t="str">
        <f>""</f>
        <v/>
      </c>
      <c r="H20" s="23" t="str">
        <f>""</f>
        <v/>
      </c>
      <c r="I20" s="22" t="str">
        <f>""</f>
        <v/>
      </c>
      <c r="J20" s="22" t="str">
        <f>""</f>
        <v/>
      </c>
      <c r="K20" s="22" t="str">
        <f>""</f>
        <v/>
      </c>
      <c r="L20" s="24" t="str">
        <f>""</f>
        <v/>
      </c>
      <c r="Y20" s="1"/>
    </row>
    <row r="21" spans="1:25" ht="14" customHeight="1">
      <c r="A21" s="1"/>
      <c r="B21" s="26"/>
      <c r="C21" s="26"/>
      <c r="D21" s="27">
        <f>SUM(D15:D20)</f>
        <v>17</v>
      </c>
      <c r="E21" s="28"/>
      <c r="F21" s="28"/>
      <c r="G21" s="28"/>
      <c r="H21" s="28"/>
      <c r="I21" s="27"/>
      <c r="J21" s="27"/>
      <c r="K21" s="27"/>
      <c r="L21" s="27"/>
      <c r="M21" s="29"/>
      <c r="N21" s="26"/>
      <c r="O21" s="26"/>
      <c r="P21" s="27">
        <f>SUM(P15:P20)</f>
        <v>17</v>
      </c>
      <c r="Q21" s="28"/>
      <c r="R21" s="28"/>
      <c r="S21" s="28"/>
      <c r="T21" s="28"/>
      <c r="U21" s="27"/>
      <c r="V21" s="27"/>
      <c r="W21" s="64" t="s">
        <v>187</v>
      </c>
      <c r="X21" s="329">
        <f>D21+P21</f>
        <v>34</v>
      </c>
      <c r="Y21" s="1"/>
    </row>
    <row r="22" spans="1:25" ht="14" customHeight="1">
      <c r="A22" s="1"/>
      <c r="B22" s="26"/>
      <c r="C22" s="26"/>
      <c r="D22" s="10"/>
      <c r="E22" s="30"/>
      <c r="F22" s="30"/>
      <c r="G22" s="30"/>
      <c r="H22" s="30"/>
      <c r="I22" s="10"/>
      <c r="J22" s="10"/>
      <c r="K22" s="10"/>
      <c r="L22" s="10"/>
      <c r="M22" s="10" t="s">
        <v>143</v>
      </c>
      <c r="N22" s="26"/>
      <c r="O22" s="26"/>
      <c r="P22" s="10"/>
      <c r="Q22" s="30"/>
      <c r="R22" s="30"/>
      <c r="S22" s="30"/>
      <c r="T22" s="30"/>
      <c r="U22" s="10"/>
      <c r="V22" s="10"/>
      <c r="W22" s="10"/>
      <c r="X22" s="10"/>
      <c r="Y22" s="1"/>
    </row>
    <row r="23" spans="1:25" ht="14" customHeight="1">
      <c r="A23" s="11" t="s">
        <v>4</v>
      </c>
      <c r="B23" s="17" t="s">
        <v>8</v>
      </c>
      <c r="C23" s="1"/>
      <c r="D23" s="13" t="s">
        <v>9</v>
      </c>
      <c r="E23" s="14" t="s">
        <v>10</v>
      </c>
      <c r="F23" s="15"/>
      <c r="G23" s="15"/>
      <c r="H23" s="16"/>
      <c r="I23" s="17" t="s">
        <v>11</v>
      </c>
      <c r="J23" s="4"/>
      <c r="K23" s="18"/>
      <c r="L23" s="19"/>
      <c r="M23" s="11" t="s">
        <v>4</v>
      </c>
      <c r="N23" s="17" t="s">
        <v>12</v>
      </c>
      <c r="O23" s="1"/>
      <c r="P23" s="13" t="s">
        <v>9</v>
      </c>
      <c r="Q23" s="14" t="s">
        <v>10</v>
      </c>
      <c r="R23" s="15"/>
      <c r="S23" s="15"/>
      <c r="T23" s="16"/>
      <c r="U23" s="17" t="s">
        <v>11</v>
      </c>
      <c r="V23" s="4"/>
      <c r="W23" s="18"/>
      <c r="X23" s="19"/>
      <c r="Y23" s="3"/>
    </row>
    <row r="24" spans="1:25" ht="14" customHeight="1">
      <c r="A24" s="21" t="str">
        <f>""</f>
        <v/>
      </c>
      <c r="B24" s="92" t="s">
        <v>58</v>
      </c>
      <c r="C24" s="95" t="s">
        <v>26</v>
      </c>
      <c r="D24" s="88">
        <v>3</v>
      </c>
      <c r="E24" s="22" t="str">
        <f>""</f>
        <v/>
      </c>
      <c r="F24" s="22" t="str">
        <f>""</f>
        <v/>
      </c>
      <c r="G24" s="22" t="str">
        <f>""</f>
        <v/>
      </c>
      <c r="H24" s="23" t="str">
        <f>""</f>
        <v/>
      </c>
      <c r="I24" s="22" t="str">
        <f>""</f>
        <v/>
      </c>
      <c r="J24" s="22" t="str">
        <f>""</f>
        <v/>
      </c>
      <c r="K24" s="22" t="str">
        <f>""</f>
        <v/>
      </c>
      <c r="L24" s="24" t="str">
        <f>""</f>
        <v/>
      </c>
      <c r="M24" s="25" t="str">
        <f>""</f>
        <v/>
      </c>
      <c r="N24" s="92" t="s">
        <v>44</v>
      </c>
      <c r="O24" s="96" t="s">
        <v>154</v>
      </c>
      <c r="P24" s="88">
        <v>1</v>
      </c>
      <c r="Q24" s="22" t="str">
        <f>""</f>
        <v/>
      </c>
      <c r="R24" s="22" t="str">
        <f>""</f>
        <v/>
      </c>
      <c r="S24" s="22" t="str">
        <f>""</f>
        <v/>
      </c>
      <c r="T24" s="23" t="str">
        <f>""</f>
        <v/>
      </c>
      <c r="U24" s="22" t="str">
        <f>""</f>
        <v/>
      </c>
      <c r="V24" s="22" t="str">
        <f>""</f>
        <v/>
      </c>
      <c r="W24" s="22" t="str">
        <f>""</f>
        <v/>
      </c>
      <c r="X24" s="24" t="str">
        <f>""</f>
        <v/>
      </c>
      <c r="Y24" s="1"/>
    </row>
    <row r="25" spans="1:25" ht="14" customHeight="1">
      <c r="A25" s="25" t="str">
        <f>""</f>
        <v/>
      </c>
      <c r="B25" s="92" t="s">
        <v>27</v>
      </c>
      <c r="C25" s="96" t="s">
        <v>28</v>
      </c>
      <c r="D25" s="88">
        <v>1</v>
      </c>
      <c r="E25" s="22" t="str">
        <f>""</f>
        <v/>
      </c>
      <c r="F25" s="22" t="str">
        <f>""</f>
        <v/>
      </c>
      <c r="G25" s="22" t="str">
        <f>""</f>
        <v/>
      </c>
      <c r="H25" s="23" t="str">
        <f>""</f>
        <v/>
      </c>
      <c r="I25" s="22" t="str">
        <f>""</f>
        <v/>
      </c>
      <c r="J25" s="22" t="str">
        <f>""</f>
        <v/>
      </c>
      <c r="K25" s="22" t="str">
        <f>""</f>
        <v/>
      </c>
      <c r="L25" s="24" t="str">
        <f>""</f>
        <v/>
      </c>
      <c r="M25" s="25" t="str">
        <f>""</f>
        <v/>
      </c>
      <c r="N25" s="92" t="s">
        <v>29</v>
      </c>
      <c r="O25" s="93" t="s">
        <v>30</v>
      </c>
      <c r="P25" s="88">
        <v>3</v>
      </c>
      <c r="Q25" s="22" t="str">
        <f>""</f>
        <v/>
      </c>
      <c r="R25" s="22" t="str">
        <f>""</f>
        <v/>
      </c>
      <c r="S25" s="22" t="str">
        <f>""</f>
        <v/>
      </c>
      <c r="T25" s="23" t="str">
        <f>""</f>
        <v/>
      </c>
      <c r="U25" s="22" t="str">
        <f>""</f>
        <v/>
      </c>
      <c r="V25" s="22" t="str">
        <f>""</f>
        <v/>
      </c>
      <c r="W25" s="22" t="str">
        <f>""</f>
        <v/>
      </c>
      <c r="X25" s="24" t="str">
        <f>""</f>
        <v/>
      </c>
      <c r="Y25" s="1"/>
    </row>
    <row r="26" spans="1:25" ht="14" customHeight="1">
      <c r="A26" s="21" t="str">
        <f>""</f>
        <v/>
      </c>
      <c r="B26" s="92" t="s">
        <v>45</v>
      </c>
      <c r="C26" s="96" t="s">
        <v>63</v>
      </c>
      <c r="D26" s="88">
        <v>3</v>
      </c>
      <c r="E26" s="22" t="str">
        <f>""</f>
        <v/>
      </c>
      <c r="F26" s="22" t="str">
        <f>""</f>
        <v/>
      </c>
      <c r="G26" s="22" t="str">
        <f>""</f>
        <v/>
      </c>
      <c r="H26" s="23" t="str">
        <f>""</f>
        <v/>
      </c>
      <c r="I26" s="22" t="str">
        <f>""</f>
        <v/>
      </c>
      <c r="J26" s="22" t="str">
        <f>""</f>
        <v/>
      </c>
      <c r="K26" s="22" t="str">
        <f>""</f>
        <v/>
      </c>
      <c r="L26" s="24" t="str">
        <f>""</f>
        <v/>
      </c>
      <c r="M26" s="25" t="str">
        <f>""</f>
        <v/>
      </c>
      <c r="N26" s="92" t="s">
        <v>33</v>
      </c>
      <c r="O26" s="93" t="s">
        <v>34</v>
      </c>
      <c r="P26" s="88">
        <v>4</v>
      </c>
      <c r="Q26" s="22" t="str">
        <f>""</f>
        <v/>
      </c>
      <c r="R26" s="22" t="str">
        <f>""</f>
        <v/>
      </c>
      <c r="S26" s="22" t="str">
        <f>""</f>
        <v/>
      </c>
      <c r="T26" s="23" t="str">
        <f>""</f>
        <v/>
      </c>
      <c r="U26" s="22" t="str">
        <f>""</f>
        <v/>
      </c>
      <c r="V26" s="22" t="str">
        <f>""</f>
        <v/>
      </c>
      <c r="W26" s="22" t="str">
        <f>""</f>
        <v/>
      </c>
      <c r="X26" s="24" t="str">
        <f>""</f>
        <v/>
      </c>
      <c r="Y26" s="1"/>
    </row>
    <row r="27" spans="1:25" ht="14" customHeight="1">
      <c r="A27" s="21" t="str">
        <f>""</f>
        <v/>
      </c>
      <c r="B27" s="92" t="s">
        <v>35</v>
      </c>
      <c r="C27" s="96" t="s">
        <v>36</v>
      </c>
      <c r="D27" s="88">
        <v>3</v>
      </c>
      <c r="E27" s="22" t="str">
        <f>""</f>
        <v/>
      </c>
      <c r="F27" s="22" t="str">
        <f>""</f>
        <v/>
      </c>
      <c r="G27" s="22" t="str">
        <f>""</f>
        <v/>
      </c>
      <c r="H27" s="23" t="str">
        <f>""</f>
        <v/>
      </c>
      <c r="I27" s="22" t="str">
        <f>""</f>
        <v/>
      </c>
      <c r="J27" s="22" t="str">
        <f>""</f>
        <v/>
      </c>
      <c r="K27" s="22" t="str">
        <f>""</f>
        <v/>
      </c>
      <c r="L27" s="24" t="str">
        <f>""</f>
        <v/>
      </c>
      <c r="M27" s="25" t="str">
        <f>""</f>
        <v/>
      </c>
      <c r="N27" s="92" t="s">
        <v>37</v>
      </c>
      <c r="O27" s="95" t="s">
        <v>144</v>
      </c>
      <c r="P27" s="88">
        <v>3</v>
      </c>
      <c r="Q27" s="22" t="str">
        <f>""</f>
        <v/>
      </c>
      <c r="R27" s="22" t="str">
        <f>""</f>
        <v/>
      </c>
      <c r="S27" s="22" t="str">
        <f>""</f>
        <v/>
      </c>
      <c r="T27" s="23" t="str">
        <f>""</f>
        <v/>
      </c>
      <c r="U27" s="22" t="str">
        <f>""</f>
        <v/>
      </c>
      <c r="V27" s="22" t="str">
        <f>""</f>
        <v/>
      </c>
      <c r="W27" s="22" t="str">
        <f>""</f>
        <v/>
      </c>
      <c r="X27" s="24" t="str">
        <f>""</f>
        <v/>
      </c>
      <c r="Y27" s="1"/>
    </row>
    <row r="28" spans="1:25" ht="14" customHeight="1">
      <c r="A28" s="21" t="str">
        <f>""</f>
        <v/>
      </c>
      <c r="B28" s="92" t="s">
        <v>31</v>
      </c>
      <c r="C28" s="95" t="s">
        <v>32</v>
      </c>
      <c r="D28" s="88">
        <v>4</v>
      </c>
      <c r="E28" s="22" t="str">
        <f>""</f>
        <v/>
      </c>
      <c r="F28" s="22" t="str">
        <f>""</f>
        <v/>
      </c>
      <c r="G28" s="22" t="str">
        <f>""</f>
        <v/>
      </c>
      <c r="H28" s="23" t="str">
        <f>""</f>
        <v/>
      </c>
      <c r="I28" s="22" t="str">
        <f>""</f>
        <v/>
      </c>
      <c r="J28" s="22" t="str">
        <f>""</f>
        <v/>
      </c>
      <c r="K28" s="22" t="str">
        <f>""</f>
        <v/>
      </c>
      <c r="L28" s="24" t="str">
        <f>""</f>
        <v/>
      </c>
      <c r="M28" s="25" t="str">
        <f>""</f>
        <v/>
      </c>
      <c r="N28" s="92" t="s">
        <v>39</v>
      </c>
      <c r="O28" s="93" t="s">
        <v>40</v>
      </c>
      <c r="P28" s="88">
        <v>4</v>
      </c>
      <c r="Q28" s="22" t="str">
        <f>""</f>
        <v/>
      </c>
      <c r="R28" s="22" t="str">
        <f>""</f>
        <v/>
      </c>
      <c r="S28" s="22" t="str">
        <f>""</f>
        <v/>
      </c>
      <c r="T28" s="23" t="str">
        <f>""</f>
        <v/>
      </c>
      <c r="U28" s="22" t="str">
        <f>""</f>
        <v/>
      </c>
      <c r="V28" s="22" t="str">
        <f>""</f>
        <v/>
      </c>
      <c r="W28" s="22" t="str">
        <f>""</f>
        <v/>
      </c>
      <c r="X28" s="24" t="str">
        <f>""</f>
        <v/>
      </c>
      <c r="Y28" s="1"/>
    </row>
    <row r="29" spans="1:25" ht="14" customHeight="1">
      <c r="A29" s="21" t="str">
        <f>""</f>
        <v/>
      </c>
      <c r="B29" s="92" t="s">
        <v>59</v>
      </c>
      <c r="C29" s="93" t="s">
        <v>38</v>
      </c>
      <c r="D29" s="88">
        <v>4</v>
      </c>
      <c r="E29" s="22" t="str">
        <f>""</f>
        <v/>
      </c>
      <c r="F29" s="22" t="str">
        <f>""</f>
        <v/>
      </c>
      <c r="G29" s="22" t="str">
        <f>""</f>
        <v/>
      </c>
      <c r="H29" s="23" t="str">
        <f>""</f>
        <v/>
      </c>
      <c r="I29" s="22" t="str">
        <f>""</f>
        <v/>
      </c>
      <c r="J29" s="22" t="str">
        <f>""</f>
        <v/>
      </c>
      <c r="K29" s="22" t="str">
        <f>""</f>
        <v/>
      </c>
      <c r="L29" s="24" t="str">
        <f>""</f>
        <v/>
      </c>
      <c r="M29" s="25" t="str">
        <f>""</f>
        <v/>
      </c>
      <c r="N29" s="94" t="s">
        <v>177</v>
      </c>
      <c r="O29" s="93" t="s">
        <v>156</v>
      </c>
      <c r="P29" s="87">
        <v>3</v>
      </c>
      <c r="Q29" s="22" t="str">
        <f>""</f>
        <v/>
      </c>
      <c r="R29" s="22" t="str">
        <f>""</f>
        <v/>
      </c>
      <c r="S29" s="22" t="str">
        <f>""</f>
        <v/>
      </c>
      <c r="T29" s="23" t="str">
        <f>""</f>
        <v/>
      </c>
      <c r="U29" s="22" t="str">
        <f>""</f>
        <v/>
      </c>
      <c r="V29" s="22" t="str">
        <f>""</f>
        <v/>
      </c>
      <c r="W29" s="22" t="str">
        <f>""</f>
        <v/>
      </c>
      <c r="X29" s="24" t="str">
        <f>""</f>
        <v/>
      </c>
      <c r="Y29" s="29" t="s">
        <v>41</v>
      </c>
    </row>
    <row r="30" spans="1:25" ht="14" customHeight="1">
      <c r="A30" s="1"/>
      <c r="B30" s="26"/>
      <c r="C30" s="26"/>
      <c r="D30" s="31">
        <f>SUM(D24:D29)</f>
        <v>18</v>
      </c>
      <c r="E30" s="28"/>
      <c r="F30" s="28"/>
      <c r="G30" s="28"/>
      <c r="H30" s="28"/>
      <c r="I30" s="27"/>
      <c r="J30" s="27"/>
      <c r="K30" s="27"/>
      <c r="L30" s="27"/>
      <c r="M30" s="1"/>
      <c r="N30" s="26"/>
      <c r="O30" s="26"/>
      <c r="P30" s="27">
        <f>SUM(P24:P29)</f>
        <v>18</v>
      </c>
      <c r="Q30" s="28"/>
      <c r="R30" s="28"/>
      <c r="S30" s="28"/>
      <c r="T30" s="28"/>
      <c r="U30" s="27"/>
      <c r="V30" s="27"/>
      <c r="W30" s="64" t="s">
        <v>190</v>
      </c>
      <c r="X30" s="329">
        <f>D30+P30</f>
        <v>36</v>
      </c>
      <c r="Y30" s="1"/>
    </row>
    <row r="31" spans="1:25" ht="14" customHeight="1">
      <c r="A31" s="1"/>
      <c r="B31" s="26"/>
      <c r="C31" s="26"/>
      <c r="D31" s="10"/>
      <c r="E31" s="30"/>
      <c r="F31" s="30"/>
      <c r="G31" s="30"/>
      <c r="H31" s="30"/>
      <c r="I31" s="10"/>
      <c r="J31" s="10"/>
      <c r="K31" s="10"/>
      <c r="L31" s="10"/>
      <c r="M31" s="3" t="s">
        <v>42</v>
      </c>
      <c r="N31" s="26"/>
      <c r="O31" s="26"/>
      <c r="P31" s="10"/>
      <c r="Q31" s="30"/>
      <c r="R31" s="30"/>
      <c r="S31" s="30"/>
      <c r="T31" s="30"/>
      <c r="U31" s="10"/>
      <c r="V31" s="10"/>
      <c r="W31" s="10"/>
      <c r="X31" s="10"/>
      <c r="Y31" s="1"/>
    </row>
    <row r="32" spans="1:25" ht="14" customHeight="1">
      <c r="A32" s="11" t="s">
        <v>4</v>
      </c>
      <c r="B32" s="17" t="s">
        <v>8</v>
      </c>
      <c r="C32" s="1"/>
      <c r="D32" s="13" t="s">
        <v>9</v>
      </c>
      <c r="E32" s="14" t="s">
        <v>10</v>
      </c>
      <c r="F32" s="15"/>
      <c r="G32" s="15"/>
      <c r="H32" s="16"/>
      <c r="I32" s="17" t="s">
        <v>11</v>
      </c>
      <c r="J32" s="4"/>
      <c r="K32" s="18"/>
      <c r="L32" s="19"/>
      <c r="M32" s="11" t="s">
        <v>4</v>
      </c>
      <c r="N32" s="17" t="s">
        <v>12</v>
      </c>
      <c r="O32" s="1"/>
      <c r="P32" s="13" t="s">
        <v>9</v>
      </c>
      <c r="Q32" s="14" t="s">
        <v>10</v>
      </c>
      <c r="R32" s="15"/>
      <c r="S32" s="15"/>
      <c r="T32" s="16"/>
      <c r="U32" s="17" t="s">
        <v>11</v>
      </c>
      <c r="V32" s="4"/>
      <c r="W32" s="18"/>
      <c r="X32" s="19"/>
      <c r="Y32" s="1"/>
    </row>
    <row r="33" spans="1:25" ht="14" customHeight="1">
      <c r="A33" s="25" t="str">
        <f>""</f>
        <v/>
      </c>
      <c r="B33" s="92" t="s">
        <v>208</v>
      </c>
      <c r="C33" s="95" t="s">
        <v>209</v>
      </c>
      <c r="D33" s="88">
        <v>3</v>
      </c>
      <c r="E33" s="22" t="str">
        <f>""</f>
        <v/>
      </c>
      <c r="F33" s="22" t="str">
        <f>""</f>
        <v/>
      </c>
      <c r="G33" s="22" t="str">
        <f>""</f>
        <v/>
      </c>
      <c r="H33" s="23" t="str">
        <f>""</f>
        <v/>
      </c>
      <c r="I33" s="22" t="str">
        <f>""</f>
        <v/>
      </c>
      <c r="J33" s="22" t="str">
        <f>""</f>
        <v/>
      </c>
      <c r="K33" s="22" t="str">
        <f>""</f>
        <v/>
      </c>
      <c r="L33" s="24" t="str">
        <f>""</f>
        <v/>
      </c>
      <c r="M33" s="21" t="str">
        <f>""</f>
        <v/>
      </c>
      <c r="N33" s="94" t="s">
        <v>179</v>
      </c>
      <c r="O33" s="95" t="s">
        <v>183</v>
      </c>
      <c r="P33" s="88">
        <v>1</v>
      </c>
      <c r="Q33" s="22" t="str">
        <f>""</f>
        <v/>
      </c>
      <c r="R33" s="22" t="str">
        <f>""</f>
        <v/>
      </c>
      <c r="S33" s="22" t="str">
        <f>""</f>
        <v/>
      </c>
      <c r="T33" s="23" t="str">
        <f>""</f>
        <v/>
      </c>
      <c r="U33" s="22" t="str">
        <f>""</f>
        <v/>
      </c>
      <c r="V33" s="22" t="str">
        <f>""</f>
        <v/>
      </c>
      <c r="W33" s="22" t="str">
        <f>""</f>
        <v/>
      </c>
      <c r="X33" s="24" t="str">
        <f>""</f>
        <v/>
      </c>
      <c r="Y33" s="1"/>
    </row>
    <row r="34" spans="1:25" ht="14" customHeight="1">
      <c r="A34" s="25" t="str">
        <f>""</f>
        <v/>
      </c>
      <c r="B34" s="92" t="s">
        <v>285</v>
      </c>
      <c r="C34" s="95" t="s">
        <v>211</v>
      </c>
      <c r="D34" s="88">
        <v>3</v>
      </c>
      <c r="E34" s="22" t="str">
        <f>""</f>
        <v/>
      </c>
      <c r="F34" s="22" t="str">
        <f>""</f>
        <v/>
      </c>
      <c r="G34" s="22" t="str">
        <f>""</f>
        <v/>
      </c>
      <c r="H34" s="23" t="str">
        <f>""</f>
        <v/>
      </c>
      <c r="I34" s="22" t="str">
        <f>""</f>
        <v/>
      </c>
      <c r="J34" s="22" t="str">
        <f>""</f>
        <v/>
      </c>
      <c r="K34" s="22" t="str">
        <f>""</f>
        <v/>
      </c>
      <c r="L34" s="24" t="str">
        <f>""</f>
        <v/>
      </c>
      <c r="M34" s="21" t="str">
        <f>""</f>
        <v/>
      </c>
      <c r="N34" s="92" t="s">
        <v>64</v>
      </c>
      <c r="O34" s="93" t="s">
        <v>210</v>
      </c>
      <c r="P34" s="88">
        <v>4</v>
      </c>
      <c r="Q34" s="22" t="str">
        <f>""</f>
        <v/>
      </c>
      <c r="R34" s="22" t="str">
        <f>""</f>
        <v/>
      </c>
      <c r="S34" s="22" t="str">
        <f>""</f>
        <v/>
      </c>
      <c r="T34" s="23" t="str">
        <f>""</f>
        <v/>
      </c>
      <c r="U34" s="22" t="str">
        <f>""</f>
        <v/>
      </c>
      <c r="V34" s="22" t="str">
        <f>""</f>
        <v/>
      </c>
      <c r="W34" s="22" t="str">
        <f>""</f>
        <v/>
      </c>
      <c r="X34" s="24" t="str">
        <f>""</f>
        <v/>
      </c>
      <c r="Y34" s="1"/>
    </row>
    <row r="35" spans="1:25" ht="14" customHeight="1">
      <c r="A35" s="25" t="str">
        <f>""</f>
        <v/>
      </c>
      <c r="B35" s="92" t="s">
        <v>46</v>
      </c>
      <c r="C35" s="95" t="s">
        <v>47</v>
      </c>
      <c r="D35" s="88">
        <v>3</v>
      </c>
      <c r="E35" s="22" t="str">
        <f>""</f>
        <v/>
      </c>
      <c r="F35" s="22" t="str">
        <f>""</f>
        <v/>
      </c>
      <c r="G35" s="22" t="str">
        <f>""</f>
        <v/>
      </c>
      <c r="H35" s="23" t="str">
        <f>""</f>
        <v/>
      </c>
      <c r="I35" s="22" t="str">
        <f>""</f>
        <v/>
      </c>
      <c r="J35" s="22" t="str">
        <f>""</f>
        <v/>
      </c>
      <c r="K35" s="22" t="str">
        <f>""</f>
        <v/>
      </c>
      <c r="L35" s="24" t="str">
        <f>""</f>
        <v/>
      </c>
      <c r="M35" s="21" t="str">
        <f>""</f>
        <v/>
      </c>
      <c r="N35" s="86" t="s">
        <v>204</v>
      </c>
      <c r="O35" s="96" t="s">
        <v>205</v>
      </c>
      <c r="P35" s="88">
        <v>3</v>
      </c>
      <c r="Q35" s="22" t="str">
        <f>""</f>
        <v/>
      </c>
      <c r="R35" s="22" t="str">
        <f>""</f>
        <v/>
      </c>
      <c r="S35" s="22" t="str">
        <f>""</f>
        <v/>
      </c>
      <c r="T35" s="23" t="str">
        <f>""</f>
        <v/>
      </c>
      <c r="U35" s="22" t="str">
        <f>""</f>
        <v/>
      </c>
      <c r="V35" s="22" t="str">
        <f>""</f>
        <v/>
      </c>
      <c r="W35" s="22" t="str">
        <f>""</f>
        <v/>
      </c>
      <c r="X35" s="24" t="str">
        <f>""</f>
        <v/>
      </c>
      <c r="Y35" s="1"/>
    </row>
    <row r="36" spans="1:25" ht="14" customHeight="1">
      <c r="A36" s="21" t="str">
        <f>""</f>
        <v/>
      </c>
      <c r="B36" s="92" t="s">
        <v>61</v>
      </c>
      <c r="C36" s="96" t="s">
        <v>48</v>
      </c>
      <c r="D36" s="88">
        <v>3</v>
      </c>
      <c r="E36" s="22" t="str">
        <f>""</f>
        <v/>
      </c>
      <c r="F36" s="22" t="str">
        <f>""</f>
        <v/>
      </c>
      <c r="G36" s="22" t="str">
        <f>""</f>
        <v/>
      </c>
      <c r="H36" s="23" t="str">
        <f>""</f>
        <v/>
      </c>
      <c r="I36" s="22" t="str">
        <f>""</f>
        <v/>
      </c>
      <c r="J36" s="22" t="str">
        <f>""</f>
        <v/>
      </c>
      <c r="K36" s="22" t="str">
        <f>""</f>
        <v/>
      </c>
      <c r="L36" s="24" t="str">
        <f>""</f>
        <v/>
      </c>
      <c r="M36" s="21" t="str">
        <f>""</f>
        <v/>
      </c>
      <c r="N36" s="92" t="s">
        <v>62</v>
      </c>
      <c r="O36" s="96" t="s">
        <v>43</v>
      </c>
      <c r="P36" s="88">
        <v>3</v>
      </c>
      <c r="Q36" s="22" t="str">
        <f>""</f>
        <v/>
      </c>
      <c r="R36" s="22" t="str">
        <f>""</f>
        <v/>
      </c>
      <c r="S36" s="22" t="str">
        <f>""</f>
        <v/>
      </c>
      <c r="T36" s="23" t="str">
        <f>""</f>
        <v/>
      </c>
      <c r="U36" s="22" t="str">
        <f>""</f>
        <v/>
      </c>
      <c r="V36" s="22" t="str">
        <f>""</f>
        <v/>
      </c>
      <c r="W36" s="22" t="str">
        <f>""</f>
        <v/>
      </c>
      <c r="X36" s="24" t="str">
        <f>""</f>
        <v/>
      </c>
      <c r="Y36" s="1"/>
    </row>
    <row r="37" spans="1:25" ht="14" customHeight="1">
      <c r="A37" s="21" t="str">
        <f>""</f>
        <v/>
      </c>
      <c r="B37" s="92" t="s">
        <v>50</v>
      </c>
      <c r="C37" s="96" t="s">
        <v>51</v>
      </c>
      <c r="D37" s="88">
        <v>3</v>
      </c>
      <c r="E37" s="22" t="str">
        <f>""</f>
        <v/>
      </c>
      <c r="F37" s="22" t="str">
        <f>""</f>
        <v/>
      </c>
      <c r="G37" s="22" t="str">
        <f>""</f>
        <v/>
      </c>
      <c r="H37" s="23" t="str">
        <f>""</f>
        <v/>
      </c>
      <c r="I37" s="22" t="str">
        <f>""</f>
        <v/>
      </c>
      <c r="J37" s="22" t="str">
        <f>""</f>
        <v/>
      </c>
      <c r="K37" s="22" t="str">
        <f>""</f>
        <v/>
      </c>
      <c r="L37" s="24" t="str">
        <f>""</f>
        <v/>
      </c>
      <c r="M37" s="25" t="str">
        <f>""</f>
        <v/>
      </c>
      <c r="N37" s="94" t="s">
        <v>180</v>
      </c>
      <c r="O37" s="93" t="s">
        <v>218</v>
      </c>
      <c r="P37" s="88">
        <v>3</v>
      </c>
      <c r="Q37" s="22" t="str">
        <f>""</f>
        <v/>
      </c>
      <c r="R37" s="22" t="str">
        <f>""</f>
        <v/>
      </c>
      <c r="S37" s="22" t="str">
        <f>""</f>
        <v/>
      </c>
      <c r="T37" s="23" t="str">
        <f>""</f>
        <v/>
      </c>
      <c r="U37" s="22" t="str">
        <f>""</f>
        <v/>
      </c>
      <c r="V37" s="22" t="str">
        <f>""</f>
        <v/>
      </c>
      <c r="W37" s="22" t="str">
        <f>""</f>
        <v/>
      </c>
      <c r="X37" s="24" t="str">
        <f>""</f>
        <v/>
      </c>
      <c r="Y37" s="1"/>
    </row>
    <row r="38" spans="1:25" ht="14" customHeight="1">
      <c r="M38" s="25" t="str">
        <f>""</f>
        <v/>
      </c>
      <c r="N38" s="94" t="s">
        <v>180</v>
      </c>
      <c r="O38" s="93" t="s">
        <v>203</v>
      </c>
      <c r="P38" s="88">
        <v>1</v>
      </c>
      <c r="Q38" s="22" t="str">
        <f>""</f>
        <v/>
      </c>
      <c r="R38" s="22" t="str">
        <f>""</f>
        <v/>
      </c>
      <c r="S38" s="22" t="str">
        <f>""</f>
        <v/>
      </c>
      <c r="T38" s="23" t="str">
        <f>""</f>
        <v/>
      </c>
      <c r="U38" s="22" t="str">
        <f>""</f>
        <v/>
      </c>
      <c r="V38" s="22" t="str">
        <f>""</f>
        <v/>
      </c>
      <c r="W38" s="22" t="str">
        <f>""</f>
        <v/>
      </c>
      <c r="X38" s="24" t="str">
        <f>""</f>
        <v/>
      </c>
      <c r="Y38" s="1"/>
    </row>
    <row r="39" spans="1:25" ht="14" customHeight="1">
      <c r="A39" s="1"/>
      <c r="B39" s="26"/>
      <c r="C39" s="26"/>
      <c r="D39" s="27">
        <f>SUM(D33:D38)</f>
        <v>15</v>
      </c>
      <c r="E39" s="28"/>
      <c r="F39" s="28"/>
      <c r="G39" s="28"/>
      <c r="H39" s="28"/>
      <c r="I39" s="27"/>
      <c r="J39" s="27"/>
      <c r="K39" s="27"/>
      <c r="L39" s="27"/>
      <c r="M39" s="1"/>
      <c r="N39" s="26"/>
      <c r="O39" s="26"/>
      <c r="P39" s="27">
        <f>SUM(P33:P38)</f>
        <v>15</v>
      </c>
      <c r="Q39" s="28"/>
      <c r="R39" s="28"/>
      <c r="S39" s="28"/>
      <c r="T39" s="28"/>
      <c r="U39" s="27"/>
      <c r="V39" s="27"/>
      <c r="W39" s="64" t="s">
        <v>189</v>
      </c>
      <c r="X39" s="329">
        <f>D39+P39</f>
        <v>30</v>
      </c>
      <c r="Y39" s="1"/>
    </row>
    <row r="40" spans="1:25" ht="14" customHeight="1">
      <c r="A40" s="1"/>
      <c r="B40" s="26"/>
      <c r="C40" s="26"/>
      <c r="D40" s="10"/>
      <c r="E40" s="30"/>
      <c r="F40" s="30"/>
      <c r="G40" s="30"/>
      <c r="H40" s="30"/>
      <c r="I40" s="10"/>
      <c r="J40" s="10"/>
      <c r="K40" s="10"/>
      <c r="L40" s="10"/>
      <c r="M40" s="3" t="s">
        <v>52</v>
      </c>
      <c r="N40" s="26"/>
      <c r="O40" s="26"/>
      <c r="P40" s="10"/>
      <c r="Q40" s="30"/>
      <c r="R40" s="30"/>
      <c r="S40" s="30"/>
      <c r="T40" s="30"/>
      <c r="U40" s="10"/>
      <c r="V40" s="10"/>
      <c r="W40" s="10"/>
      <c r="X40" s="10"/>
      <c r="Y40" s="1"/>
    </row>
    <row r="41" spans="1:25" ht="14" customHeight="1">
      <c r="A41" s="11" t="s">
        <v>4</v>
      </c>
      <c r="B41" s="17" t="s">
        <v>8</v>
      </c>
      <c r="C41" s="1"/>
      <c r="D41" s="13" t="s">
        <v>9</v>
      </c>
      <c r="E41" s="14" t="s">
        <v>10</v>
      </c>
      <c r="F41" s="15"/>
      <c r="G41" s="15"/>
      <c r="H41" s="16"/>
      <c r="I41" s="17" t="s">
        <v>11</v>
      </c>
      <c r="J41" s="4"/>
      <c r="K41" s="18"/>
      <c r="L41" s="19"/>
      <c r="M41" s="11" t="s">
        <v>4</v>
      </c>
      <c r="N41" s="17" t="s">
        <v>12</v>
      </c>
      <c r="O41" s="1"/>
      <c r="P41" s="13" t="s">
        <v>9</v>
      </c>
      <c r="Q41" s="14" t="s">
        <v>10</v>
      </c>
      <c r="R41" s="15"/>
      <c r="S41" s="15"/>
      <c r="T41" s="16"/>
      <c r="U41" s="17" t="s">
        <v>11</v>
      </c>
      <c r="V41" s="4"/>
      <c r="W41" s="18"/>
      <c r="X41" s="19"/>
      <c r="Y41" s="1"/>
    </row>
    <row r="42" spans="1:25" ht="14" customHeight="1">
      <c r="A42" s="25" t="str">
        <f>""</f>
        <v/>
      </c>
      <c r="B42" s="92" t="s">
        <v>145</v>
      </c>
      <c r="C42" s="95" t="s">
        <v>49</v>
      </c>
      <c r="D42" s="88">
        <v>3</v>
      </c>
      <c r="E42" s="22" t="str">
        <f>""</f>
        <v/>
      </c>
      <c r="F42" s="22" t="str">
        <f>""</f>
        <v/>
      </c>
      <c r="G42" s="22" t="str">
        <f>""</f>
        <v/>
      </c>
      <c r="H42" s="23" t="str">
        <f>""</f>
        <v/>
      </c>
      <c r="I42" s="22" t="str">
        <f>""</f>
        <v/>
      </c>
      <c r="J42" s="22" t="str">
        <f>""</f>
        <v/>
      </c>
      <c r="K42" s="22" t="str">
        <f>""</f>
        <v/>
      </c>
      <c r="L42" s="24" t="str">
        <f>""</f>
        <v/>
      </c>
      <c r="M42" s="25" t="str">
        <f>""</f>
        <v/>
      </c>
      <c r="N42" s="92" t="s">
        <v>201</v>
      </c>
      <c r="O42" s="96" t="s">
        <v>202</v>
      </c>
      <c r="P42" s="88">
        <v>3</v>
      </c>
      <c r="Q42" s="22" t="str">
        <f>""</f>
        <v/>
      </c>
      <c r="R42" s="22" t="str">
        <f>""</f>
        <v/>
      </c>
      <c r="S42" s="22" t="str">
        <f>""</f>
        <v/>
      </c>
      <c r="T42" s="23" t="str">
        <f>""</f>
        <v/>
      </c>
      <c r="U42" s="22" t="str">
        <f>""</f>
        <v/>
      </c>
      <c r="V42" s="22" t="str">
        <f>""</f>
        <v/>
      </c>
      <c r="W42" s="22" t="str">
        <f>""</f>
        <v/>
      </c>
      <c r="X42" s="24" t="str">
        <f>""</f>
        <v/>
      </c>
      <c r="Y42" s="1"/>
    </row>
    <row r="43" spans="1:25" ht="14" customHeight="1">
      <c r="A43" s="21" t="str">
        <f>""</f>
        <v/>
      </c>
      <c r="B43" s="86" t="s">
        <v>66</v>
      </c>
      <c r="C43" s="93" t="s">
        <v>53</v>
      </c>
      <c r="D43" s="88">
        <v>1</v>
      </c>
      <c r="E43" s="22" t="str">
        <f>""</f>
        <v/>
      </c>
      <c r="F43" s="22" t="str">
        <f>""</f>
        <v/>
      </c>
      <c r="G43" s="22" t="str">
        <f>""</f>
        <v/>
      </c>
      <c r="H43" s="23" t="str">
        <f>""</f>
        <v/>
      </c>
      <c r="I43" s="22" t="str">
        <f>""</f>
        <v/>
      </c>
      <c r="J43" s="22" t="str">
        <f>""</f>
        <v/>
      </c>
      <c r="K43" s="22" t="str">
        <f>""</f>
        <v/>
      </c>
      <c r="L43" s="24" t="str">
        <f>""</f>
        <v/>
      </c>
      <c r="M43" s="25" t="str">
        <f>""</f>
        <v/>
      </c>
      <c r="N43" s="92" t="s">
        <v>54</v>
      </c>
      <c r="O43" s="96" t="s">
        <v>55</v>
      </c>
      <c r="P43" s="88">
        <v>3</v>
      </c>
      <c r="Q43" s="22" t="str">
        <f>""</f>
        <v/>
      </c>
      <c r="R43" s="22" t="str">
        <f>""</f>
        <v/>
      </c>
      <c r="S43" s="22" t="str">
        <f>""</f>
        <v/>
      </c>
      <c r="T43" s="23" t="str">
        <f>""</f>
        <v/>
      </c>
      <c r="U43" s="22" t="str">
        <f>""</f>
        <v/>
      </c>
      <c r="V43" s="22" t="str">
        <f>""</f>
        <v/>
      </c>
      <c r="W43" s="22" t="str">
        <f>""</f>
        <v/>
      </c>
      <c r="X43" s="24" t="str">
        <f>""</f>
        <v/>
      </c>
      <c r="Y43" s="1"/>
    </row>
    <row r="44" spans="1:25" ht="14" customHeight="1">
      <c r="A44" s="21" t="str">
        <f>""</f>
        <v/>
      </c>
      <c r="B44" s="86" t="s">
        <v>65</v>
      </c>
      <c r="C44" s="93" t="s">
        <v>56</v>
      </c>
      <c r="D44" s="88">
        <v>2</v>
      </c>
      <c r="E44" s="22" t="str">
        <f>""</f>
        <v/>
      </c>
      <c r="F44" s="22" t="str">
        <f>""</f>
        <v/>
      </c>
      <c r="G44" s="22" t="str">
        <f>""</f>
        <v/>
      </c>
      <c r="H44" s="23" t="str">
        <f>""</f>
        <v/>
      </c>
      <c r="I44" s="22" t="str">
        <f>""</f>
        <v/>
      </c>
      <c r="J44" s="22" t="str">
        <f>""</f>
        <v/>
      </c>
      <c r="K44" s="22" t="str">
        <f>""</f>
        <v/>
      </c>
      <c r="L44" s="24" t="str">
        <f>""</f>
        <v/>
      </c>
      <c r="M44" s="25" t="str">
        <f>""</f>
        <v/>
      </c>
      <c r="N44" s="94" t="s">
        <v>181</v>
      </c>
      <c r="O44" s="93" t="s">
        <v>157</v>
      </c>
      <c r="P44" s="88">
        <v>3</v>
      </c>
      <c r="Q44" s="22" t="str">
        <f>""</f>
        <v/>
      </c>
      <c r="R44" s="22" t="str">
        <f>""</f>
        <v/>
      </c>
      <c r="S44" s="22" t="str">
        <f>""</f>
        <v/>
      </c>
      <c r="T44" s="23" t="str">
        <f>""</f>
        <v/>
      </c>
      <c r="U44" s="22" t="str">
        <f>""</f>
        <v/>
      </c>
      <c r="V44" s="22" t="str">
        <f>""</f>
        <v/>
      </c>
      <c r="W44" s="22" t="str">
        <f>""</f>
        <v/>
      </c>
      <c r="X44" s="24" t="str">
        <f>""</f>
        <v/>
      </c>
      <c r="Y44" s="1"/>
    </row>
    <row r="45" spans="1:25" ht="14" customHeight="1">
      <c r="A45" s="21" t="str">
        <f>""</f>
        <v/>
      </c>
      <c r="B45" s="94" t="s">
        <v>180</v>
      </c>
      <c r="C45" s="93" t="s">
        <v>218</v>
      </c>
      <c r="D45" s="88">
        <v>3</v>
      </c>
      <c r="E45" s="22" t="str">
        <f>""</f>
        <v/>
      </c>
      <c r="F45" s="22" t="str">
        <f>""</f>
        <v/>
      </c>
      <c r="G45" s="22" t="str">
        <f>""</f>
        <v/>
      </c>
      <c r="H45" s="23" t="str">
        <f>""</f>
        <v/>
      </c>
      <c r="I45" s="22" t="str">
        <f>""</f>
        <v/>
      </c>
      <c r="J45" s="22" t="str">
        <f>""</f>
        <v/>
      </c>
      <c r="K45" s="22" t="str">
        <f>""</f>
        <v/>
      </c>
      <c r="L45" s="24" t="str">
        <f>""</f>
        <v/>
      </c>
      <c r="M45" s="25" t="str">
        <f>""</f>
        <v/>
      </c>
      <c r="N45" s="94" t="s">
        <v>178</v>
      </c>
      <c r="O45" s="93" t="s">
        <v>176</v>
      </c>
      <c r="P45" s="87">
        <v>3</v>
      </c>
      <c r="Q45" s="22" t="str">
        <f>""</f>
        <v/>
      </c>
      <c r="R45" s="22" t="str">
        <f>""</f>
        <v/>
      </c>
      <c r="S45" s="22" t="str">
        <f>""</f>
        <v/>
      </c>
      <c r="T45" s="23" t="str">
        <f>""</f>
        <v/>
      </c>
      <c r="U45" s="22" t="str">
        <f>""</f>
        <v/>
      </c>
      <c r="V45" s="22" t="str">
        <f>""</f>
        <v/>
      </c>
      <c r="W45" s="22" t="str">
        <f>""</f>
        <v/>
      </c>
      <c r="X45" s="24" t="str">
        <f>""</f>
        <v/>
      </c>
      <c r="Y45" s="1"/>
    </row>
    <row r="46" spans="1:25" ht="14" customHeight="1">
      <c r="A46" s="21" t="str">
        <f>""</f>
        <v/>
      </c>
      <c r="B46" s="94" t="s">
        <v>180</v>
      </c>
      <c r="C46" s="93" t="s">
        <v>218</v>
      </c>
      <c r="D46" s="88">
        <v>3</v>
      </c>
      <c r="E46" s="22" t="str">
        <f>""</f>
        <v/>
      </c>
      <c r="F46" s="22" t="str">
        <f>""</f>
        <v/>
      </c>
      <c r="G46" s="22" t="str">
        <f>""</f>
        <v/>
      </c>
      <c r="H46" s="23" t="str">
        <f>""</f>
        <v/>
      </c>
      <c r="I46" s="22" t="str">
        <f>""</f>
        <v/>
      </c>
      <c r="J46" s="22" t="str">
        <f>""</f>
        <v/>
      </c>
      <c r="K46" s="22" t="str">
        <f>""</f>
        <v/>
      </c>
      <c r="L46" s="24" t="str">
        <f>""</f>
        <v/>
      </c>
      <c r="M46" s="25" t="str">
        <f>""</f>
        <v/>
      </c>
      <c r="N46" s="94" t="s">
        <v>180</v>
      </c>
      <c r="O46" s="93" t="s">
        <v>218</v>
      </c>
      <c r="P46" s="88">
        <v>3</v>
      </c>
      <c r="Q46" s="22" t="str">
        <f>""</f>
        <v/>
      </c>
      <c r="R46" s="22" t="str">
        <f>""</f>
        <v/>
      </c>
      <c r="S46" s="22" t="str">
        <f>""</f>
        <v/>
      </c>
      <c r="T46" s="23" t="str">
        <f>""</f>
        <v/>
      </c>
      <c r="U46" s="22" t="str">
        <f>""</f>
        <v/>
      </c>
      <c r="V46" s="22" t="str">
        <f>""</f>
        <v/>
      </c>
      <c r="W46" s="22" t="str">
        <f>""</f>
        <v/>
      </c>
      <c r="X46" s="24" t="str">
        <f>""</f>
        <v/>
      </c>
      <c r="Y46" s="1"/>
    </row>
    <row r="47" spans="1:25" ht="14" customHeight="1">
      <c r="A47" s="21" t="str">
        <f>""</f>
        <v/>
      </c>
      <c r="B47" s="86" t="s">
        <v>217</v>
      </c>
      <c r="C47" s="95" t="s">
        <v>219</v>
      </c>
      <c r="D47" s="88">
        <v>3</v>
      </c>
      <c r="E47" s="22" t="str">
        <f>""</f>
        <v/>
      </c>
      <c r="F47" s="22" t="str">
        <f>""</f>
        <v/>
      </c>
      <c r="G47" s="22" t="str">
        <f>""</f>
        <v/>
      </c>
      <c r="H47" s="23" t="str">
        <f>""</f>
        <v/>
      </c>
      <c r="I47" s="22" t="str">
        <f>""</f>
        <v/>
      </c>
      <c r="J47" s="22" t="str">
        <f>""</f>
        <v/>
      </c>
      <c r="K47" s="22" t="str">
        <f>""</f>
        <v/>
      </c>
      <c r="L47" s="24" t="str">
        <f>""</f>
        <v/>
      </c>
      <c r="N47" s="337"/>
      <c r="Y47" s="1"/>
    </row>
    <row r="48" spans="1:25" ht="14" customHeight="1">
      <c r="A48" s="1"/>
      <c r="B48" s="1"/>
      <c r="C48" s="1"/>
      <c r="D48" s="27">
        <f>SUM(D42:D47)</f>
        <v>15</v>
      </c>
      <c r="E48" s="28"/>
      <c r="F48" s="28"/>
      <c r="G48" s="28"/>
      <c r="H48" s="28"/>
      <c r="I48" s="27"/>
      <c r="J48" s="27"/>
      <c r="K48" s="27"/>
      <c r="L48" s="27"/>
      <c r="M48" s="1"/>
      <c r="N48" s="26"/>
      <c r="O48" s="26"/>
      <c r="P48" s="31">
        <f>SUM(P42:P47)</f>
        <v>15</v>
      </c>
      <c r="Q48" s="28"/>
      <c r="R48" s="28"/>
      <c r="S48" s="28"/>
      <c r="T48" s="28"/>
      <c r="U48" s="27"/>
      <c r="V48" s="27"/>
      <c r="W48" s="64" t="s">
        <v>188</v>
      </c>
      <c r="X48" s="329">
        <f>D48+P48</f>
        <v>30</v>
      </c>
      <c r="Y48" s="1"/>
    </row>
    <row r="49" spans="1:25" ht="14" customHeight="1">
      <c r="A49" s="4"/>
      <c r="B49" s="338" t="s">
        <v>252</v>
      </c>
      <c r="C49" s="59"/>
      <c r="D49" s="33"/>
      <c r="E49" s="33"/>
      <c r="F49" s="33"/>
      <c r="G49" s="33"/>
      <c r="H49" s="33"/>
      <c r="I49" s="33"/>
      <c r="J49" s="33"/>
      <c r="K49" s="33"/>
      <c r="L49" s="33"/>
      <c r="M49" s="4"/>
      <c r="N49" s="4"/>
      <c r="O49" s="4"/>
      <c r="P49" s="4"/>
      <c r="Q49" s="4"/>
      <c r="R49" s="4"/>
      <c r="S49" s="4"/>
      <c r="T49" s="4"/>
      <c r="U49" s="4"/>
      <c r="V49" s="64" t="s">
        <v>191</v>
      </c>
      <c r="W49" s="373">
        <f>X48+X39+X30+X21</f>
        <v>130</v>
      </c>
      <c r="X49" s="374"/>
      <c r="Y49" s="4"/>
    </row>
    <row r="50" spans="1:25" ht="14" customHeight="1">
      <c r="A50" s="4"/>
      <c r="B50" s="36" t="s">
        <v>251</v>
      </c>
      <c r="C50" s="59"/>
      <c r="D50" s="33"/>
      <c r="E50" s="34"/>
      <c r="F50" s="34"/>
      <c r="G50" s="34"/>
      <c r="H50" s="34"/>
      <c r="I50" s="34"/>
      <c r="J50" s="34"/>
      <c r="K50" s="34"/>
      <c r="L50" s="3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4" customHeight="1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7" t="s">
        <v>280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4" customHeight="1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</sheetData>
  <mergeCells count="11">
    <mergeCell ref="W49:X49"/>
    <mergeCell ref="B12:C12"/>
    <mergeCell ref="N12:O12"/>
    <mergeCell ref="P2:Y2"/>
    <mergeCell ref="B11:C11"/>
    <mergeCell ref="N11:O11"/>
    <mergeCell ref="B5:X5"/>
    <mergeCell ref="B6:X6"/>
    <mergeCell ref="B7:X7"/>
    <mergeCell ref="B8:X8"/>
    <mergeCell ref="B9:X9"/>
  </mergeCells>
  <phoneticPr fontId="2" type="noConversion"/>
  <conditionalFormatting sqref="B42:B47 N15:N19 B24:B29 N24:N29 N33:N38 B33:B37 N42:N46 B15:B20">
    <cfRule type="expression" dxfId="4" priority="1" stopIfTrue="1">
      <formula>$C$2=H15</formula>
    </cfRule>
    <cfRule type="expression" dxfId="3" priority="2" stopIfTrue="1">
      <formula>""=L15</formula>
    </cfRule>
  </conditionalFormatting>
  <conditionalFormatting sqref="O33:O38 C42:C47 O15:O19 C24:C29 O24:O29 C33:C37 O42:O46 C15:C20">
    <cfRule type="expression" dxfId="2" priority="3" stopIfTrue="1">
      <formula>$C$2=H15</formula>
    </cfRule>
    <cfRule type="expression" dxfId="1" priority="4" stopIfTrue="1">
      <formula>""=L15</formula>
    </cfRule>
  </conditionalFormatting>
  <pageMargins left="0" right="0" top="0.5" bottom="0.25" header="0.5" footer="0.5"/>
  <pageSetup scale="9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BD101"/>
  <sheetViews>
    <sheetView workbookViewId="0">
      <selection activeCell="A3" sqref="A3"/>
    </sheetView>
  </sheetViews>
  <sheetFormatPr baseColWidth="10" defaultColWidth="8.83203125" defaultRowHeight="12" x14ac:dyDescent="0"/>
  <cols>
    <col min="1" max="1" width="1.6640625" customWidth="1"/>
    <col min="2" max="2" width="3.33203125" customWidth="1"/>
    <col min="3" max="3" width="5.6640625" customWidth="1"/>
    <col min="4" max="4" width="8.6640625" customWidth="1"/>
    <col min="5" max="9" width="2.33203125" customWidth="1"/>
    <col min="10" max="13" width="3.6640625" customWidth="1"/>
    <col min="14" max="14" width="1.6640625" customWidth="1"/>
    <col min="15" max="15" width="3.33203125" customWidth="1"/>
    <col min="16" max="16" width="12.5" customWidth="1"/>
    <col min="17" max="21" width="2.33203125" customWidth="1"/>
    <col min="22" max="23" width="3.6640625" customWidth="1"/>
    <col min="24" max="24" width="1.6640625" customWidth="1"/>
    <col min="25" max="25" width="3.33203125" customWidth="1"/>
    <col min="26" max="26" width="12.5" customWidth="1"/>
    <col min="27" max="30" width="2.33203125" customWidth="1"/>
    <col min="31" max="31" width="3.5" customWidth="1"/>
    <col min="32" max="33" width="3.6640625" customWidth="1"/>
    <col min="35" max="56" width="3.6640625" customWidth="1"/>
  </cols>
  <sheetData>
    <row r="1" spans="1:56" ht="11" customHeight="1">
      <c r="A1" s="4"/>
      <c r="B1" s="4"/>
      <c r="C1" s="39" t="s">
        <v>67</v>
      </c>
      <c r="D1" s="40" t="str">
        <f>AA56</f>
        <v/>
      </c>
      <c r="E1" s="40"/>
      <c r="F1" s="4"/>
      <c r="G1" s="4"/>
      <c r="H1" s="4"/>
      <c r="I1" s="4"/>
      <c r="J1" s="4"/>
      <c r="K1" s="4"/>
      <c r="L1" s="4"/>
      <c r="M1" s="41" t="s">
        <v>68</v>
      </c>
      <c r="N1" s="4" t="s">
        <v>281</v>
      </c>
      <c r="O1" s="4"/>
      <c r="P1" s="4"/>
      <c r="Q1" s="4"/>
      <c r="R1" s="4"/>
      <c r="S1" s="4"/>
      <c r="T1" s="4"/>
      <c r="U1" s="4"/>
      <c r="V1" s="4"/>
      <c r="W1" s="4"/>
      <c r="X1" s="4"/>
      <c r="Y1" s="41" t="s">
        <v>69</v>
      </c>
      <c r="Z1" s="42"/>
      <c r="AA1" s="4"/>
      <c r="AB1" s="4"/>
      <c r="AC1" s="4"/>
      <c r="AD1" s="4"/>
      <c r="AE1" s="4"/>
      <c r="AF1" s="4"/>
      <c r="AG1" s="4"/>
      <c r="AH1" s="4"/>
    </row>
    <row r="2" spans="1:56" ht="11" customHeight="1">
      <c r="A2" s="4"/>
      <c r="B2" s="4"/>
      <c r="C2" s="4" t="s">
        <v>70</v>
      </c>
      <c r="D2" s="129">
        <f ca="1">TODAY()</f>
        <v>41553</v>
      </c>
      <c r="E2" s="2"/>
      <c r="F2" s="4"/>
      <c r="G2" s="4"/>
      <c r="H2" s="4"/>
      <c r="I2" s="4"/>
      <c r="J2" s="4"/>
      <c r="K2" s="37" t="s">
        <v>71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1" t="s">
        <v>72</v>
      </c>
      <c r="Z2" s="42"/>
      <c r="AA2" s="4"/>
      <c r="AB2" s="4"/>
      <c r="AC2" s="4"/>
      <c r="AD2" s="4"/>
      <c r="AE2" s="4"/>
      <c r="AF2" s="4"/>
      <c r="AG2" s="4"/>
      <c r="AH2" s="4"/>
    </row>
    <row r="3" spans="1:56" ht="11" customHeight="1">
      <c r="A3" s="4"/>
      <c r="B3" s="4"/>
      <c r="C3" s="4"/>
      <c r="D3" s="4"/>
      <c r="E3" s="4"/>
      <c r="F3" s="4"/>
      <c r="G3" s="4"/>
      <c r="H3" s="43"/>
      <c r="I3" s="4"/>
      <c r="J3" s="4"/>
      <c r="K3" s="4"/>
      <c r="L3" s="4"/>
      <c r="M3" s="41" t="s">
        <v>73</v>
      </c>
      <c r="N3" s="44" t="str">
        <f>'Degree Plan'!P2</f>
        <v>Name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4"/>
      <c r="AA3" s="4"/>
      <c r="AB3" s="4"/>
      <c r="AC3" s="4"/>
      <c r="AD3" s="4"/>
      <c r="AE3" s="4"/>
      <c r="AF3" s="4"/>
      <c r="AG3" s="4"/>
      <c r="AH3" s="4"/>
    </row>
    <row r="4" spans="1:56" ht="11" customHeight="1">
      <c r="A4" s="4" t="s">
        <v>74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1" t="s">
        <v>75</v>
      </c>
      <c r="N4" s="404"/>
      <c r="O4" s="405"/>
      <c r="P4" s="405"/>
      <c r="Q4" s="405"/>
      <c r="R4" s="405"/>
      <c r="S4" s="405"/>
      <c r="T4" s="406"/>
      <c r="U4" s="4"/>
      <c r="V4" s="4"/>
      <c r="W4" s="4"/>
      <c r="X4" s="4"/>
      <c r="Y4" s="41" t="s">
        <v>76</v>
      </c>
      <c r="Z4" s="4" t="s">
        <v>77</v>
      </c>
      <c r="AA4" s="4"/>
      <c r="AB4" s="4"/>
      <c r="AC4" s="4"/>
      <c r="AD4" s="4"/>
      <c r="AE4" s="4"/>
      <c r="AF4" s="4"/>
      <c r="AG4" s="4"/>
      <c r="AH4" s="4"/>
    </row>
    <row r="5" spans="1:56" ht="11" customHeight="1">
      <c r="A5" s="45">
        <v>1</v>
      </c>
      <c r="B5" s="44" t="str">
        <f>'Degree Plan'!B11</f>
        <v/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04"/>
      <c r="O5" s="405"/>
      <c r="P5" s="405"/>
      <c r="Q5" s="405"/>
      <c r="R5" s="405"/>
      <c r="S5" s="405"/>
      <c r="T5" s="406"/>
      <c r="U5" s="4"/>
      <c r="V5" s="4"/>
      <c r="W5" s="4"/>
      <c r="X5" s="4"/>
      <c r="Y5" s="41" t="s">
        <v>78</v>
      </c>
      <c r="Z5" s="46" t="s">
        <v>79</v>
      </c>
      <c r="AA5" s="46"/>
      <c r="AB5" s="4"/>
      <c r="AC5" s="4"/>
      <c r="AD5" s="4"/>
      <c r="AE5" s="4"/>
      <c r="AF5" s="4"/>
      <c r="AG5" s="4"/>
      <c r="AH5" s="4"/>
      <c r="AI5" s="47" t="s">
        <v>80</v>
      </c>
      <c r="AP5" t="s">
        <v>81</v>
      </c>
    </row>
    <row r="6" spans="1:56" ht="11" customHeight="1">
      <c r="A6" s="45">
        <v>2</v>
      </c>
      <c r="B6" s="44" t="str">
        <f>'Degree Plan'!B12</f>
        <v/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04"/>
      <c r="O6" s="405"/>
      <c r="P6" s="405"/>
      <c r="Q6" s="405"/>
      <c r="R6" s="405"/>
      <c r="S6" s="405"/>
      <c r="T6" s="406"/>
      <c r="U6" s="4"/>
      <c r="V6" s="4"/>
      <c r="W6" s="4"/>
      <c r="X6" s="4"/>
      <c r="Y6" s="41" t="s">
        <v>82</v>
      </c>
      <c r="Z6" s="44">
        <v>4280</v>
      </c>
      <c r="AA6" s="4"/>
      <c r="AB6" s="4"/>
      <c r="AC6" s="4"/>
      <c r="AD6" s="4"/>
      <c r="AE6" s="4"/>
      <c r="AF6" s="4"/>
      <c r="AG6" s="4"/>
      <c r="AH6" s="4"/>
    </row>
    <row r="7" spans="1:56" ht="11" customHeight="1">
      <c r="A7" s="45">
        <v>3</v>
      </c>
      <c r="B7" s="44" t="str">
        <f>'Degree Plan'!N11</f>
        <v/>
      </c>
      <c r="C7" s="4"/>
      <c r="D7" s="4"/>
      <c r="E7" s="4"/>
      <c r="F7" s="4"/>
      <c r="G7" s="4"/>
      <c r="H7" s="4" t="s">
        <v>184</v>
      </c>
      <c r="I7" s="4"/>
      <c r="J7" s="4"/>
      <c r="K7" s="4"/>
      <c r="L7" s="4"/>
      <c r="M7" s="4"/>
      <c r="N7" s="44"/>
      <c r="O7" s="4"/>
      <c r="P7" s="4"/>
      <c r="Q7" s="4"/>
      <c r="R7" s="4"/>
      <c r="S7" s="4"/>
      <c r="T7" s="4"/>
      <c r="U7" s="4"/>
      <c r="V7" s="4"/>
      <c r="W7" s="4"/>
      <c r="X7" s="4"/>
      <c r="Y7" s="41" t="s">
        <v>83</v>
      </c>
      <c r="Z7" s="4" t="s">
        <v>84</v>
      </c>
      <c r="AA7" s="4"/>
      <c r="AB7" s="4"/>
      <c r="AC7" s="4"/>
      <c r="AD7" s="4"/>
      <c r="AE7" s="4"/>
      <c r="AF7" s="4"/>
      <c r="AG7" s="4"/>
      <c r="AH7" s="4"/>
    </row>
    <row r="8" spans="1:56" ht="11" customHeight="1" thickBot="1">
      <c r="A8" s="44">
        <v>4</v>
      </c>
      <c r="B8" s="44" t="str">
        <f>'Degree Plan'!N12</f>
        <v/>
      </c>
      <c r="C8" s="4"/>
      <c r="D8" s="4"/>
      <c r="E8" s="4"/>
      <c r="F8" s="4"/>
      <c r="G8" s="8" t="s">
        <v>185</v>
      </c>
      <c r="H8" s="4" t="s">
        <v>186</v>
      </c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S8" s="48" t="s">
        <v>85</v>
      </c>
      <c r="AU8" s="48" t="s">
        <v>86</v>
      </c>
      <c r="AW8" s="49" t="s">
        <v>87</v>
      </c>
    </row>
    <row r="9" spans="1:56">
      <c r="A9" s="98" t="s">
        <v>0</v>
      </c>
      <c r="B9" s="50"/>
      <c r="C9" s="50"/>
      <c r="D9" s="50"/>
      <c r="E9" s="50"/>
      <c r="F9" s="50"/>
      <c r="G9" s="50"/>
      <c r="H9" s="50"/>
      <c r="I9" s="50"/>
      <c r="J9" s="51"/>
      <c r="K9" s="52"/>
      <c r="L9" s="53"/>
      <c r="M9" s="54"/>
      <c r="N9" s="55" t="s">
        <v>90</v>
      </c>
      <c r="O9" s="50"/>
      <c r="P9" s="50"/>
      <c r="Q9" s="50"/>
      <c r="R9" s="50"/>
      <c r="S9" s="50"/>
      <c r="T9" s="50"/>
      <c r="U9" s="50"/>
      <c r="V9" s="51"/>
      <c r="W9" s="217"/>
      <c r="X9" s="218" t="s">
        <v>91</v>
      </c>
      <c r="Y9" s="50"/>
      <c r="Z9" s="50"/>
      <c r="AA9" s="50"/>
      <c r="AB9" s="50"/>
      <c r="AC9" s="50"/>
      <c r="AD9" s="50"/>
      <c r="AE9" s="50"/>
      <c r="AF9" s="51"/>
      <c r="AG9" s="54"/>
      <c r="AI9" s="48" t="s">
        <v>92</v>
      </c>
      <c r="AS9" s="48" t="s">
        <v>93</v>
      </c>
      <c r="AU9" s="48" t="s">
        <v>93</v>
      </c>
      <c r="AW9" t="s">
        <v>94</v>
      </c>
      <c r="BA9" t="s">
        <v>95</v>
      </c>
      <c r="BC9" t="s">
        <v>96</v>
      </c>
    </row>
    <row r="10" spans="1:56" ht="13" thickBot="1">
      <c r="A10" s="212" t="s">
        <v>97</v>
      </c>
      <c r="B10" s="59" t="s">
        <v>98</v>
      </c>
      <c r="C10" s="59"/>
      <c r="D10" s="59"/>
      <c r="E10" s="99" t="s">
        <v>99</v>
      </c>
      <c r="F10" s="59" t="s">
        <v>11</v>
      </c>
      <c r="G10" s="59"/>
      <c r="H10" s="59"/>
      <c r="I10" s="64"/>
      <c r="J10" s="213" t="s">
        <v>88</v>
      </c>
      <c r="K10" s="214" t="s">
        <v>100</v>
      </c>
      <c r="L10" s="215" t="s">
        <v>89</v>
      </c>
      <c r="M10" s="219" t="s">
        <v>101</v>
      </c>
      <c r="N10" s="359" t="s">
        <v>97</v>
      </c>
      <c r="O10" s="32"/>
      <c r="P10" s="32" t="s">
        <v>98</v>
      </c>
      <c r="Q10" s="360" t="s">
        <v>99</v>
      </c>
      <c r="R10" s="32" t="s">
        <v>11</v>
      </c>
      <c r="S10" s="32"/>
      <c r="T10" s="32"/>
      <c r="U10" s="63"/>
      <c r="V10" s="361" t="s">
        <v>88</v>
      </c>
      <c r="W10" s="362" t="s">
        <v>100</v>
      </c>
      <c r="X10" s="212" t="s">
        <v>97</v>
      </c>
      <c r="Y10" s="59"/>
      <c r="Z10" s="59" t="s">
        <v>98</v>
      </c>
      <c r="AA10" s="99" t="s">
        <v>99</v>
      </c>
      <c r="AB10" s="59" t="s">
        <v>11</v>
      </c>
      <c r="AC10" s="59"/>
      <c r="AD10" s="59"/>
      <c r="AE10" s="64"/>
      <c r="AF10" s="213" t="s">
        <v>88</v>
      </c>
      <c r="AG10" s="216" t="s">
        <v>100</v>
      </c>
      <c r="AI10" t="s">
        <v>102</v>
      </c>
      <c r="AJ10" t="s">
        <v>103</v>
      </c>
      <c r="AK10" t="s">
        <v>104</v>
      </c>
      <c r="AL10" t="s">
        <v>105</v>
      </c>
      <c r="AM10" s="60" t="s">
        <v>106</v>
      </c>
      <c r="AS10" t="s">
        <v>105</v>
      </c>
      <c r="AU10" t="s">
        <v>105</v>
      </c>
      <c r="AW10" s="56"/>
      <c r="AX10" s="57" t="s">
        <v>100</v>
      </c>
      <c r="AY10" s="33"/>
      <c r="AZ10" s="58" t="s">
        <v>101</v>
      </c>
      <c r="BA10" s="56"/>
      <c r="BB10" s="57" t="s">
        <v>100</v>
      </c>
      <c r="BC10" s="56"/>
      <c r="BD10" s="57" t="s">
        <v>100</v>
      </c>
    </row>
    <row r="11" spans="1:56">
      <c r="A11" s="130" t="str">
        <f>'Degree Plan'!A15</f>
        <v/>
      </c>
      <c r="B11" s="131"/>
      <c r="C11" s="132"/>
      <c r="D11" s="133"/>
      <c r="E11" s="134"/>
      <c r="F11" s="135"/>
      <c r="G11" s="135"/>
      <c r="H11" s="135"/>
      <c r="I11" s="135"/>
      <c r="J11" s="284" t="str">
        <f t="shared" ref="J11:J34" si="0">IF(OR(I11="A",I11="B",I11="C",I11="D",I11="F"),E11,"")</f>
        <v/>
      </c>
      <c r="K11" s="294" t="str">
        <f t="shared" ref="K11:K34" si="1">IF(J11="","",AL11*J11)</f>
        <v/>
      </c>
      <c r="L11" s="284" t="str">
        <f t="shared" ref="L11:L34" si="2">IF(J11="","",J11*(AM11))</f>
        <v/>
      </c>
      <c r="M11" s="285" t="str">
        <f t="shared" ref="M11:M34" si="3">IF(J11="","",J11*(AI11+AJ11+AK11+AL11))</f>
        <v/>
      </c>
      <c r="N11" s="363"/>
      <c r="O11" s="364"/>
      <c r="P11" s="364"/>
      <c r="Q11" s="364"/>
      <c r="R11" s="364"/>
      <c r="S11" s="364"/>
      <c r="T11" s="364"/>
      <c r="U11" s="324" t="s">
        <v>278</v>
      </c>
      <c r="V11" s="357" t="str">
        <f t="shared" ref="V11" si="4">IF(OR(U11="A",U11="B",U11="C",U11="D",U11="F"),Q11,"")</f>
        <v/>
      </c>
      <c r="W11" s="358" t="str">
        <f t="shared" ref="W11" si="5">IF(V11="","",AS11*V11)</f>
        <v/>
      </c>
      <c r="X11" s="139"/>
      <c r="Y11" s="140"/>
      <c r="Z11" s="141"/>
      <c r="AA11" s="142"/>
      <c r="AB11" s="142"/>
      <c r="AC11" s="142"/>
      <c r="AD11" s="142"/>
      <c r="AE11" s="138"/>
      <c r="AF11" s="272" t="str">
        <f t="shared" ref="AF11" si="6">IF(OR(AE11="A",AE11="B",AE11="C",AE11="D",AE11="F"),AA11,"")</f>
        <v/>
      </c>
      <c r="AG11" s="273" t="str">
        <f t="shared" ref="AG11" si="7">IF(AF11="","",AU11*AF11)</f>
        <v/>
      </c>
      <c r="AI11" s="61">
        <f>IF(F11="A",4,IF(F11="B",3,IF(F11="C",2,IF(F11="D",1,IF(F11="F",0,0)))))</f>
        <v>0</v>
      </c>
      <c r="AJ11" s="61">
        <f>IF(G11="A",4,IF(G11="B",3,IF(G11="C",2,IF(G11="D",1,IF(G11="F",0,0)))))</f>
        <v>0</v>
      </c>
      <c r="AK11" s="61">
        <f>IF(H11="A",4,IF(H11="B",3,IF(H11="C",2,IF(H11="D",1,IF(H11="F",0,0)))))</f>
        <v>0</v>
      </c>
      <c r="AL11" s="61">
        <f>IF(I11="A",4,IF(I11="B",3,IF(I11="C",2,IF(I11="D",1,IF(I11="F",0,0)))))</f>
        <v>0</v>
      </c>
      <c r="AM11" s="35">
        <f>SUM(AN11:AQ11)</f>
        <v>0</v>
      </c>
      <c r="AN11" s="35">
        <f>IF(OR(NOT(AI11=0),F11="F"),1,0)</f>
        <v>0</v>
      </c>
      <c r="AO11" s="35">
        <f>IF(OR(NOT(AJ11=0),G11="F"),1,0)</f>
        <v>0</v>
      </c>
      <c r="AP11" s="35">
        <f>IF(OR(NOT(AK11=0),H11="F"),1,0)</f>
        <v>0</v>
      </c>
      <c r="AQ11" s="35">
        <f>IF(OR(NOT(AL11=0),I11="F"),1,0)</f>
        <v>0</v>
      </c>
      <c r="AS11" s="61">
        <f>IF(U11="A",4,IF(U11="B",3,IF(U11="C",2,IF(U11="D",1,IF(U11="F",0,0)))))</f>
        <v>0</v>
      </c>
      <c r="AU11" s="61">
        <f>IF(AE11="A",4,IF(AE11="B",3,IF(AE11="C",2,IF(AE11="D",1,IF(AE11="F",0,0)))))</f>
        <v>0</v>
      </c>
      <c r="AW11">
        <f>IF(A11="",0,J11)</f>
        <v>0</v>
      </c>
      <c r="AX11">
        <f>IF(A11="",0,K11)</f>
        <v>0</v>
      </c>
      <c r="AY11">
        <f>IF(A11="",0,L11)</f>
        <v>0</v>
      </c>
      <c r="AZ11">
        <f>IF(A11="",0,M11)</f>
        <v>0</v>
      </c>
      <c r="BA11">
        <f>IF(N11="",0,V11)</f>
        <v>0</v>
      </c>
      <c r="BB11">
        <f>IF(N11="",0,W11)</f>
        <v>0</v>
      </c>
      <c r="BC11">
        <f>IF(X11="",0,AF11)</f>
        <v>0</v>
      </c>
      <c r="BD11">
        <f>IF(X11="",0,AG11)</f>
        <v>0</v>
      </c>
    </row>
    <row r="12" spans="1:56">
      <c r="A12" s="315" t="str">
        <f>'Degree Plan'!A16</f>
        <v/>
      </c>
      <c r="B12" s="316" t="str">
        <f>'Degree Plan'!B17</f>
        <v>EECE 140</v>
      </c>
      <c r="C12" s="317" t="str">
        <f>'Degree Plan'!C17</f>
        <v xml:space="preserve">Computer Engr </v>
      </c>
      <c r="D12" s="318"/>
      <c r="E12" s="319">
        <f>'Degree Plan'!D17</f>
        <v>3</v>
      </c>
      <c r="F12" s="320" t="str">
        <f>'Degree Plan'!I17</f>
        <v/>
      </c>
      <c r="G12" s="320" t="str">
        <f>'Degree Plan'!J17</f>
        <v/>
      </c>
      <c r="H12" s="320" t="str">
        <f>'Degree Plan'!K17</f>
        <v/>
      </c>
      <c r="I12" s="320" t="str">
        <f>'Degree Plan'!L17</f>
        <v/>
      </c>
      <c r="J12" s="321" t="str">
        <f>IF(OR(I12="A",I12="B",I12="C",I12="D",I12="F"),E12,"")</f>
        <v/>
      </c>
      <c r="K12" s="322" t="str">
        <f>IF(J12="","",AL12*J12)</f>
        <v/>
      </c>
      <c r="L12" s="321" t="str">
        <f>IF(J12="","",J12*(AM12))</f>
        <v/>
      </c>
      <c r="M12" s="323" t="str">
        <f>IF(J12="","",J12*(AI12+AJ12+AK12+AL12))</f>
        <v/>
      </c>
      <c r="N12" s="354" t="str">
        <f>'Degree Plan'!A18</f>
        <v/>
      </c>
      <c r="O12" s="355" t="str">
        <f>'Degree Plan'!B19</f>
        <v>MATH 270</v>
      </c>
      <c r="P12" s="354" t="str">
        <f>'Degree Plan'!C19</f>
        <v>Calculus I</v>
      </c>
      <c r="Q12" s="356">
        <f>'Degree Plan'!D19</f>
        <v>4</v>
      </c>
      <c r="R12" s="324" t="str">
        <f>'Degree Plan'!I19</f>
        <v/>
      </c>
      <c r="S12" s="324" t="str">
        <f>'Degree Plan'!J19</f>
        <v/>
      </c>
      <c r="T12" s="324" t="str">
        <f>'Degree Plan'!K19</f>
        <v/>
      </c>
      <c r="U12" s="324" t="str">
        <f>'Degree Plan'!L19</f>
        <v/>
      </c>
      <c r="V12" s="357" t="str">
        <f t="shared" ref="V12" si="8">IF(OR(U12="A",U12="B",U12="C",U12="D",U12="F"),Q12,"")</f>
        <v/>
      </c>
      <c r="W12" s="358" t="str">
        <f t="shared" ref="W12" si="9">IF(V12="","",AS12*V12)</f>
        <v/>
      </c>
      <c r="X12" s="325"/>
      <c r="Y12" s="326"/>
      <c r="Z12" s="327"/>
      <c r="AA12" s="328"/>
      <c r="AB12" s="328"/>
      <c r="AC12" s="328"/>
      <c r="AD12" s="328"/>
      <c r="AE12" s="324"/>
      <c r="AF12" s="321" t="str">
        <f>IF(OR(AE12="A",AE12="B",AE12="C",AE12="D",AE12="F"),AA12,"")</f>
        <v/>
      </c>
      <c r="AG12" s="323" t="str">
        <f>IF(AF12="","",AU12*AF12)</f>
        <v/>
      </c>
      <c r="AI12" s="61">
        <f t="shared" ref="AI12:AI45" si="10">IF(F12="A",4,IF(F12="B",3,IF(F12="C",2,IF(F12="D",1,IF(F12="F",0,0)))))</f>
        <v>0</v>
      </c>
      <c r="AJ12" s="61">
        <f t="shared" ref="AJ12:AJ45" si="11">IF(G12="A",4,IF(G12="B",3,IF(G12="C",2,IF(G12="D",1,IF(G12="F",0,0)))))</f>
        <v>0</v>
      </c>
      <c r="AK12" s="61">
        <f t="shared" ref="AK12:AK45" si="12">IF(H12="A",4,IF(H12="B",3,IF(H12="C",2,IF(H12="D",1,IF(H12="F",0,0)))))</f>
        <v>0</v>
      </c>
      <c r="AL12" s="61">
        <f t="shared" ref="AL12:AL45" si="13">IF(I12="A",4,IF(I12="B",3,IF(I12="C",2,IF(I12="D",1,IF(I12="F",0,0)))))</f>
        <v>0</v>
      </c>
      <c r="AM12" s="35">
        <f t="shared" ref="AM12:AM45" si="14">SUM(AN12:AQ12)</f>
        <v>0</v>
      </c>
      <c r="AN12" s="35">
        <f t="shared" ref="AN12:AN45" si="15">IF(OR(NOT(AI12=0),F12="F"),1,0)</f>
        <v>0</v>
      </c>
      <c r="AO12" s="35">
        <f t="shared" ref="AO12:AO45" si="16">IF(OR(NOT(AJ12=0),G12="F"),1,0)</f>
        <v>0</v>
      </c>
      <c r="AP12" s="35">
        <f t="shared" ref="AP12:AP45" si="17">IF(OR(NOT(AK12=0),H12="F"),1,0)</f>
        <v>0</v>
      </c>
      <c r="AQ12" s="35">
        <f t="shared" ref="AQ12:AQ45" si="18">IF(OR(NOT(AL12=0),I12="F"),1,0)</f>
        <v>0</v>
      </c>
      <c r="AS12" s="61">
        <f t="shared" ref="AS12:AS45" si="19">IF(U12="A",4,IF(U12="B",3,IF(U12="C",2,IF(U12="D",1,IF(U12="F",0,0)))))</f>
        <v>0</v>
      </c>
      <c r="AU12" s="61">
        <f t="shared" ref="AU12:AU45" si="20">IF(AE12="A",4,IF(AE12="B",3,IF(AE12="C",2,IF(AE12="D",1,IF(AE12="F",0,0)))))</f>
        <v>0</v>
      </c>
      <c r="AW12">
        <f t="shared" ref="AW12:AW45" si="21">IF(A12="",0,J12)</f>
        <v>0</v>
      </c>
      <c r="AX12">
        <f t="shared" ref="AX12:AX45" si="22">IF(A12="",0,K12)</f>
        <v>0</v>
      </c>
      <c r="AY12">
        <f t="shared" ref="AY12:AY45" si="23">IF(A12="",0,L12)</f>
        <v>0</v>
      </c>
      <c r="AZ12">
        <f t="shared" ref="AZ12:AZ45" si="24">IF(A12="",0,M12)</f>
        <v>0</v>
      </c>
      <c r="BA12">
        <f t="shared" ref="BA12:BA45" si="25">IF(N12="",0,V12)</f>
        <v>0</v>
      </c>
      <c r="BB12">
        <f t="shared" ref="BB12:BB45" si="26">IF(N12="",0,W12)</f>
        <v>0</v>
      </c>
      <c r="BC12">
        <f t="shared" ref="BC12:BC45" si="27">IF(X12="",0,AF12)</f>
        <v>0</v>
      </c>
      <c r="BD12">
        <f t="shared" ref="BD12:BD45" si="28">IF(X12="",0,AG12)</f>
        <v>0</v>
      </c>
    </row>
    <row r="13" spans="1:56">
      <c r="A13" s="143" t="str">
        <f>'Degree Plan'!M19</f>
        <v/>
      </c>
      <c r="B13" s="144" t="str">
        <f>'Degree Plan'!N19</f>
        <v>EECE 240</v>
      </c>
      <c r="C13" s="145" t="str">
        <f>'Degree Plan'!O19</f>
        <v>Digital Systems</v>
      </c>
      <c r="D13" s="146"/>
      <c r="E13" s="147">
        <f>'Degree Plan'!P19</f>
        <v>3</v>
      </c>
      <c r="F13" s="148" t="str">
        <f>'Degree Plan'!U19</f>
        <v/>
      </c>
      <c r="G13" s="148" t="str">
        <f>'Degree Plan'!V19</f>
        <v/>
      </c>
      <c r="H13" s="148" t="str">
        <f>'Degree Plan'!W19</f>
        <v/>
      </c>
      <c r="I13" s="148" t="str">
        <f>'Degree Plan'!X19</f>
        <v/>
      </c>
      <c r="J13" s="274" t="str">
        <f t="shared" si="0"/>
        <v/>
      </c>
      <c r="K13" s="295" t="str">
        <f t="shared" si="1"/>
        <v/>
      </c>
      <c r="L13" s="274" t="str">
        <f t="shared" si="2"/>
        <v/>
      </c>
      <c r="M13" s="275" t="str">
        <f t="shared" si="3"/>
        <v/>
      </c>
      <c r="N13" s="149" t="str">
        <f>'Degree Plan'!M17</f>
        <v/>
      </c>
      <c r="O13" s="150" t="str">
        <f>'Degree Plan'!N17</f>
        <v>MATH 301</v>
      </c>
      <c r="P13" s="149" t="str">
        <f>'Degree Plan'!O17</f>
        <v>Calculus II</v>
      </c>
      <c r="Q13" s="100">
        <f>'Degree Plan'!P17</f>
        <v>4</v>
      </c>
      <c r="R13" s="151" t="str">
        <f>'Degree Plan'!U17</f>
        <v/>
      </c>
      <c r="S13" s="151" t="str">
        <f>'Degree Plan'!V17</f>
        <v/>
      </c>
      <c r="T13" s="151" t="str">
        <f>'Degree Plan'!W17</f>
        <v/>
      </c>
      <c r="U13" s="151" t="str">
        <f>'Degree Plan'!X17</f>
        <v/>
      </c>
      <c r="V13" s="274" t="str">
        <f t="shared" ref="V13:V16" si="29">IF(OR(U13="A",U13="B",U13="C",U13="D",U13="F"),Q13,"")</f>
        <v/>
      </c>
      <c r="W13" s="275" t="str">
        <f t="shared" ref="W13:W16" si="30">IF(V13="","",AS13*V13)</f>
        <v/>
      </c>
      <c r="X13" s="152"/>
      <c r="Y13" s="153"/>
      <c r="Z13" s="154"/>
      <c r="AA13" s="155"/>
      <c r="AB13" s="155"/>
      <c r="AC13" s="155"/>
      <c r="AD13" s="165"/>
      <c r="AE13" s="151"/>
      <c r="AF13" s="274" t="str">
        <f t="shared" ref="AF13:AF31" si="31">IF(OR(AE13="A",AE13="B",AE13="C",AE13="D",AE13="F"),AA13,"")</f>
        <v/>
      </c>
      <c r="AG13" s="275" t="str">
        <f t="shared" ref="AG13:AG31" si="32">IF(AF13="","",AU13*AF13)</f>
        <v/>
      </c>
      <c r="AI13" s="61">
        <f t="shared" si="10"/>
        <v>0</v>
      </c>
      <c r="AJ13" s="61">
        <f t="shared" si="11"/>
        <v>0</v>
      </c>
      <c r="AK13" s="61">
        <f t="shared" si="12"/>
        <v>0</v>
      </c>
      <c r="AL13" s="61">
        <f t="shared" si="13"/>
        <v>0</v>
      </c>
      <c r="AM13" s="35">
        <f t="shared" si="14"/>
        <v>0</v>
      </c>
      <c r="AN13" s="35">
        <f t="shared" si="15"/>
        <v>0</v>
      </c>
      <c r="AO13" s="35">
        <f t="shared" si="16"/>
        <v>0</v>
      </c>
      <c r="AP13" s="35">
        <f t="shared" si="17"/>
        <v>0</v>
      </c>
      <c r="AQ13" s="35">
        <f t="shared" si="18"/>
        <v>0</v>
      </c>
      <c r="AS13" s="61">
        <f t="shared" si="19"/>
        <v>0</v>
      </c>
      <c r="AU13" s="61">
        <f t="shared" si="20"/>
        <v>0</v>
      </c>
      <c r="AW13">
        <f t="shared" si="21"/>
        <v>0</v>
      </c>
      <c r="AX13">
        <f t="shared" si="22"/>
        <v>0</v>
      </c>
      <c r="AY13">
        <f t="shared" si="23"/>
        <v>0</v>
      </c>
      <c r="AZ13">
        <f t="shared" si="24"/>
        <v>0</v>
      </c>
      <c r="BA13">
        <f t="shared" si="25"/>
        <v>0</v>
      </c>
      <c r="BB13">
        <f t="shared" si="26"/>
        <v>0</v>
      </c>
      <c r="BC13">
        <f t="shared" si="27"/>
        <v>0</v>
      </c>
      <c r="BD13">
        <f t="shared" si="28"/>
        <v>0</v>
      </c>
    </row>
    <row r="14" spans="1:56">
      <c r="A14" s="143" t="str">
        <f>'Degree Plan'!A25</f>
        <v/>
      </c>
      <c r="B14" s="144" t="str">
        <f>'Degree Plan'!B25</f>
        <v>EECE 260</v>
      </c>
      <c r="C14" s="145" t="str">
        <f>'Degree Plan'!C25</f>
        <v>PC Applications Lab</v>
      </c>
      <c r="D14" s="146"/>
      <c r="E14" s="147">
        <f>'Degree Plan'!D25</f>
        <v>1</v>
      </c>
      <c r="F14" s="148" t="str">
        <f>'Degree Plan'!I25</f>
        <v/>
      </c>
      <c r="G14" s="148" t="str">
        <f>'Degree Plan'!J25</f>
        <v/>
      </c>
      <c r="H14" s="148" t="str">
        <f>'Degree Plan'!K25</f>
        <v/>
      </c>
      <c r="I14" s="148" t="str">
        <f>'Degree Plan'!L25</f>
        <v/>
      </c>
      <c r="J14" s="274" t="str">
        <f t="shared" si="0"/>
        <v/>
      </c>
      <c r="K14" s="295" t="str">
        <f t="shared" si="1"/>
        <v/>
      </c>
      <c r="L14" s="274" t="str">
        <f t="shared" si="2"/>
        <v/>
      </c>
      <c r="M14" s="275" t="str">
        <f t="shared" si="3"/>
        <v/>
      </c>
      <c r="N14" s="149" t="str">
        <f>'Degree Plan'!M28</f>
        <v/>
      </c>
      <c r="O14" s="150" t="str">
        <f>'Degree Plan'!N28</f>
        <v>MATH 302</v>
      </c>
      <c r="P14" s="149" t="str">
        <f>'Degree Plan'!O28</f>
        <v>Calculus III</v>
      </c>
      <c r="Q14" s="100">
        <f>'Degree Plan'!P28</f>
        <v>4</v>
      </c>
      <c r="R14" s="151" t="str">
        <f>'Degree Plan'!U28</f>
        <v/>
      </c>
      <c r="S14" s="151" t="str">
        <f>'Degree Plan'!V28</f>
        <v/>
      </c>
      <c r="T14" s="151" t="str">
        <f>'Degree Plan'!W28</f>
        <v/>
      </c>
      <c r="U14" s="151" t="str">
        <f>'Degree Plan'!X28</f>
        <v/>
      </c>
      <c r="V14" s="274" t="str">
        <f t="shared" si="29"/>
        <v/>
      </c>
      <c r="W14" s="275" t="str">
        <f t="shared" si="30"/>
        <v/>
      </c>
      <c r="X14" s="152"/>
      <c r="Y14" s="153"/>
      <c r="Z14" s="154"/>
      <c r="AA14" s="155"/>
      <c r="AB14" s="155"/>
      <c r="AC14" s="155"/>
      <c r="AD14" s="155"/>
      <c r="AE14" s="151"/>
      <c r="AF14" s="274" t="str">
        <f t="shared" si="31"/>
        <v/>
      </c>
      <c r="AG14" s="275" t="str">
        <f t="shared" si="32"/>
        <v/>
      </c>
      <c r="AI14" s="61">
        <f t="shared" si="10"/>
        <v>0</v>
      </c>
      <c r="AJ14" s="61">
        <f t="shared" si="11"/>
        <v>0</v>
      </c>
      <c r="AK14" s="61">
        <f t="shared" si="12"/>
        <v>0</v>
      </c>
      <c r="AL14" s="61">
        <f t="shared" si="13"/>
        <v>0</v>
      </c>
      <c r="AM14" s="35">
        <f t="shared" si="14"/>
        <v>0</v>
      </c>
      <c r="AN14" s="35">
        <f t="shared" si="15"/>
        <v>0</v>
      </c>
      <c r="AO14" s="35">
        <f t="shared" si="16"/>
        <v>0</v>
      </c>
      <c r="AP14" s="35">
        <f t="shared" si="17"/>
        <v>0</v>
      </c>
      <c r="AQ14" s="35">
        <f t="shared" si="18"/>
        <v>0</v>
      </c>
      <c r="AS14" s="61">
        <f t="shared" si="19"/>
        <v>0</v>
      </c>
      <c r="AU14" s="61">
        <f t="shared" si="20"/>
        <v>0</v>
      </c>
      <c r="AW14">
        <f t="shared" si="21"/>
        <v>0</v>
      </c>
      <c r="AX14">
        <f t="shared" si="22"/>
        <v>0</v>
      </c>
      <c r="AY14">
        <f t="shared" si="23"/>
        <v>0</v>
      </c>
      <c r="AZ14">
        <f t="shared" si="24"/>
        <v>0</v>
      </c>
      <c r="BA14">
        <f t="shared" si="25"/>
        <v>0</v>
      </c>
      <c r="BB14">
        <f t="shared" si="26"/>
        <v>0</v>
      </c>
      <c r="BC14">
        <f t="shared" si="27"/>
        <v>0</v>
      </c>
      <c r="BD14">
        <f t="shared" si="28"/>
        <v>0</v>
      </c>
    </row>
    <row r="15" spans="1:56">
      <c r="A15" s="143" t="str">
        <f>'Degree Plan'!M25</f>
        <v/>
      </c>
      <c r="B15" s="144" t="str">
        <f>'Degree Plan'!N25</f>
        <v>EECE 333</v>
      </c>
      <c r="C15" s="145" t="str">
        <f>'Degree Plan'!O25</f>
        <v>Telecom I</v>
      </c>
      <c r="D15" s="146"/>
      <c r="E15" s="147">
        <f>'Degree Plan'!P25</f>
        <v>3</v>
      </c>
      <c r="F15" s="148" t="str">
        <f>'Degree Plan'!U25</f>
        <v/>
      </c>
      <c r="G15" s="148" t="str">
        <f>'Degree Plan'!V25</f>
        <v/>
      </c>
      <c r="H15" s="148" t="str">
        <f>'Degree Plan'!W25</f>
        <v/>
      </c>
      <c r="I15" s="148" t="str">
        <f>'Degree Plan'!X25</f>
        <v/>
      </c>
      <c r="J15" s="274" t="str">
        <f t="shared" si="0"/>
        <v/>
      </c>
      <c r="K15" s="295" t="str">
        <f t="shared" si="1"/>
        <v/>
      </c>
      <c r="L15" s="274" t="str">
        <f t="shared" si="2"/>
        <v/>
      </c>
      <c r="M15" s="275" t="str">
        <f t="shared" si="3"/>
        <v/>
      </c>
      <c r="N15" s="149" t="str">
        <f>'Degree Plan'!A27</f>
        <v/>
      </c>
      <c r="O15" s="150" t="str">
        <f>'Degree Plan'!B27</f>
        <v>MATH 350</v>
      </c>
      <c r="P15" s="149" t="str">
        <f>'Degree Plan'!C27</f>
        <v>Differential Equations</v>
      </c>
      <c r="Q15" s="100">
        <f>'Degree Plan'!D27</f>
        <v>3</v>
      </c>
      <c r="R15" s="151" t="str">
        <f>'Degree Plan'!I27</f>
        <v/>
      </c>
      <c r="S15" s="151" t="str">
        <f>'Degree Plan'!J27</f>
        <v/>
      </c>
      <c r="T15" s="151" t="str">
        <f>'Degree Plan'!K27</f>
        <v/>
      </c>
      <c r="U15" s="151" t="str">
        <f>'Degree Plan'!L27</f>
        <v/>
      </c>
      <c r="V15" s="274" t="str">
        <f t="shared" si="29"/>
        <v/>
      </c>
      <c r="W15" s="275" t="str">
        <f t="shared" si="30"/>
        <v/>
      </c>
      <c r="X15" s="152"/>
      <c r="Y15" s="153"/>
      <c r="Z15" s="154"/>
      <c r="AA15" s="155"/>
      <c r="AB15" s="155"/>
      <c r="AC15" s="155"/>
      <c r="AD15" s="155"/>
      <c r="AE15" s="151"/>
      <c r="AF15" s="274" t="str">
        <f t="shared" si="31"/>
        <v/>
      </c>
      <c r="AG15" s="275" t="str">
        <f t="shared" si="32"/>
        <v/>
      </c>
      <c r="AI15" s="61">
        <f t="shared" si="10"/>
        <v>0</v>
      </c>
      <c r="AJ15" s="61">
        <f t="shared" si="11"/>
        <v>0</v>
      </c>
      <c r="AK15" s="61">
        <f t="shared" si="12"/>
        <v>0</v>
      </c>
      <c r="AL15" s="61">
        <f t="shared" si="13"/>
        <v>0</v>
      </c>
      <c r="AM15" s="35">
        <f t="shared" si="14"/>
        <v>0</v>
      </c>
      <c r="AN15" s="35">
        <f t="shared" si="15"/>
        <v>0</v>
      </c>
      <c r="AO15" s="35">
        <f t="shared" si="16"/>
        <v>0</v>
      </c>
      <c r="AP15" s="35">
        <f t="shared" si="17"/>
        <v>0</v>
      </c>
      <c r="AQ15" s="35">
        <f t="shared" si="18"/>
        <v>0</v>
      </c>
      <c r="AS15" s="61">
        <f t="shared" si="19"/>
        <v>0</v>
      </c>
      <c r="AU15" s="61">
        <f t="shared" si="20"/>
        <v>0</v>
      </c>
      <c r="AW15">
        <f t="shared" si="21"/>
        <v>0</v>
      </c>
      <c r="AX15">
        <f t="shared" si="22"/>
        <v>0</v>
      </c>
      <c r="AY15">
        <f t="shared" si="23"/>
        <v>0</v>
      </c>
      <c r="AZ15">
        <f t="shared" si="24"/>
        <v>0</v>
      </c>
      <c r="BA15">
        <f t="shared" si="25"/>
        <v>0</v>
      </c>
      <c r="BB15">
        <f t="shared" si="26"/>
        <v>0</v>
      </c>
      <c r="BC15">
        <f t="shared" si="27"/>
        <v>0</v>
      </c>
      <c r="BD15">
        <f t="shared" si="28"/>
        <v>0</v>
      </c>
    </row>
    <row r="16" spans="1:56">
      <c r="A16" s="143" t="str">
        <f>'Degree Plan'!M34</f>
        <v/>
      </c>
      <c r="B16" s="144" t="str">
        <f>'Degree Plan'!N34</f>
        <v>EECE 353</v>
      </c>
      <c r="C16" s="145" t="str">
        <f>'Degree Plan'!O34</f>
        <v>Electronic Circuits</v>
      </c>
      <c r="D16" s="146"/>
      <c r="E16" s="147">
        <f>'Degree Plan'!P34</f>
        <v>4</v>
      </c>
      <c r="F16" s="148" t="str">
        <f>'Degree Plan'!U34</f>
        <v/>
      </c>
      <c r="G16" s="148" t="str">
        <f>'Degree Plan'!V34</f>
        <v/>
      </c>
      <c r="H16" s="148" t="str">
        <f>'Degree Plan'!W34</f>
        <v/>
      </c>
      <c r="I16" s="148" t="str">
        <f>'Degree Plan'!X34</f>
        <v/>
      </c>
      <c r="J16" s="274" t="str">
        <f t="shared" si="0"/>
        <v/>
      </c>
      <c r="K16" s="295" t="str">
        <f t="shared" si="1"/>
        <v/>
      </c>
      <c r="L16" s="274" t="str">
        <f t="shared" si="2"/>
        <v/>
      </c>
      <c r="M16" s="275" t="str">
        <f t="shared" si="3"/>
        <v/>
      </c>
      <c r="N16" s="149"/>
      <c r="O16" s="157"/>
      <c r="P16" s="158"/>
      <c r="Q16" s="100"/>
      <c r="R16" s="151"/>
      <c r="S16" s="151"/>
      <c r="T16" s="151"/>
      <c r="U16" s="151"/>
      <c r="V16" s="274" t="str">
        <f t="shared" si="29"/>
        <v/>
      </c>
      <c r="W16" s="275" t="str">
        <f t="shared" si="30"/>
        <v/>
      </c>
      <c r="X16" s="152"/>
      <c r="Y16" s="153"/>
      <c r="Z16" s="154"/>
      <c r="AA16" s="155"/>
      <c r="AB16" s="155"/>
      <c r="AC16" s="155"/>
      <c r="AD16" s="155"/>
      <c r="AE16" s="151"/>
      <c r="AF16" s="274" t="str">
        <f t="shared" si="31"/>
        <v/>
      </c>
      <c r="AG16" s="275" t="str">
        <f t="shared" si="32"/>
        <v/>
      </c>
      <c r="AI16" s="61">
        <f t="shared" si="10"/>
        <v>0</v>
      </c>
      <c r="AJ16" s="61">
        <f t="shared" si="11"/>
        <v>0</v>
      </c>
      <c r="AK16" s="61">
        <f t="shared" si="12"/>
        <v>0</v>
      </c>
      <c r="AL16" s="61">
        <f t="shared" si="13"/>
        <v>0</v>
      </c>
      <c r="AM16" s="35">
        <f t="shared" si="14"/>
        <v>0</v>
      </c>
      <c r="AN16" s="35">
        <f t="shared" si="15"/>
        <v>0</v>
      </c>
      <c r="AO16" s="35">
        <f t="shared" si="16"/>
        <v>0</v>
      </c>
      <c r="AP16" s="35">
        <f t="shared" si="17"/>
        <v>0</v>
      </c>
      <c r="AQ16" s="35">
        <f t="shared" si="18"/>
        <v>0</v>
      </c>
      <c r="AS16" s="61">
        <f t="shared" si="19"/>
        <v>0</v>
      </c>
      <c r="AU16" s="61">
        <f t="shared" si="20"/>
        <v>0</v>
      </c>
      <c r="AW16">
        <f t="shared" si="21"/>
        <v>0</v>
      </c>
      <c r="AX16">
        <f t="shared" si="22"/>
        <v>0</v>
      </c>
      <c r="AY16">
        <f t="shared" si="23"/>
        <v>0</v>
      </c>
      <c r="AZ16">
        <f t="shared" si="24"/>
        <v>0</v>
      </c>
      <c r="BA16">
        <f t="shared" si="25"/>
        <v>0</v>
      </c>
      <c r="BB16">
        <f t="shared" si="26"/>
        <v>0</v>
      </c>
      <c r="BC16">
        <f t="shared" si="27"/>
        <v>0</v>
      </c>
      <c r="BD16">
        <f t="shared" si="28"/>
        <v>0</v>
      </c>
    </row>
    <row r="17" spans="1:56" ht="13" thickBot="1">
      <c r="A17" s="143" t="str">
        <f>'Degree Plan'!A26</f>
        <v/>
      </c>
      <c r="B17" s="144" t="str">
        <f>'Degree Plan'!B26</f>
        <v>EECE 340</v>
      </c>
      <c r="C17" s="145" t="str">
        <f>'Degree Plan'!C26</f>
        <v>Microprocessors</v>
      </c>
      <c r="D17" s="146"/>
      <c r="E17" s="147">
        <f>'Degree Plan'!D26</f>
        <v>3</v>
      </c>
      <c r="F17" s="148" t="str">
        <f>'Degree Plan'!I26</f>
        <v/>
      </c>
      <c r="G17" s="148" t="str">
        <f>'Degree Plan'!J26</f>
        <v/>
      </c>
      <c r="H17" s="148" t="str">
        <f>'Degree Plan'!K26</f>
        <v/>
      </c>
      <c r="I17" s="148" t="str">
        <f>'Degree Plan'!L26</f>
        <v/>
      </c>
      <c r="J17" s="274" t="str">
        <f t="shared" si="0"/>
        <v/>
      </c>
      <c r="K17" s="295" t="str">
        <f t="shared" si="1"/>
        <v/>
      </c>
      <c r="L17" s="274" t="str">
        <f t="shared" si="2"/>
        <v/>
      </c>
      <c r="M17" s="275" t="str">
        <f t="shared" si="3"/>
        <v/>
      </c>
      <c r="N17" s="160"/>
      <c r="O17" s="161"/>
      <c r="P17" s="162"/>
      <c r="Q17" s="163"/>
      <c r="R17" s="127"/>
      <c r="S17" s="163"/>
      <c r="T17" s="164" t="s">
        <v>107</v>
      </c>
      <c r="U17" s="163"/>
      <c r="V17" s="280">
        <f>SUM(V12:V16)</f>
        <v>0</v>
      </c>
      <c r="W17" s="281">
        <f>SUM(W12:W16)</f>
        <v>0</v>
      </c>
      <c r="X17" s="152"/>
      <c r="Y17" s="153"/>
      <c r="Z17" s="154"/>
      <c r="AA17" s="155"/>
      <c r="AB17" s="155"/>
      <c r="AC17" s="155"/>
      <c r="AD17" s="155"/>
      <c r="AE17" s="151"/>
      <c r="AF17" s="274" t="str">
        <f t="shared" si="31"/>
        <v/>
      </c>
      <c r="AG17" s="275" t="str">
        <f t="shared" si="32"/>
        <v/>
      </c>
      <c r="AI17" s="61">
        <f t="shared" si="10"/>
        <v>0</v>
      </c>
      <c r="AJ17" s="61">
        <f t="shared" si="11"/>
        <v>0</v>
      </c>
      <c r="AK17" s="61">
        <f t="shared" si="12"/>
        <v>0</v>
      </c>
      <c r="AL17" s="61">
        <f t="shared" si="13"/>
        <v>0</v>
      </c>
      <c r="AM17" s="35">
        <f t="shared" si="14"/>
        <v>0</v>
      </c>
      <c r="AN17" s="35">
        <f t="shared" si="15"/>
        <v>0</v>
      </c>
      <c r="AO17" s="35">
        <f t="shared" si="16"/>
        <v>0</v>
      </c>
      <c r="AP17" s="35">
        <f t="shared" si="17"/>
        <v>0</v>
      </c>
      <c r="AQ17" s="35">
        <f t="shared" si="18"/>
        <v>0</v>
      </c>
      <c r="AS17" s="61">
        <f t="shared" si="19"/>
        <v>0</v>
      </c>
      <c r="AU17" s="61">
        <f t="shared" si="20"/>
        <v>0</v>
      </c>
      <c r="AW17">
        <f t="shared" si="21"/>
        <v>0</v>
      </c>
      <c r="AX17">
        <f t="shared" si="22"/>
        <v>0</v>
      </c>
      <c r="AY17">
        <f t="shared" si="23"/>
        <v>0</v>
      </c>
      <c r="AZ17">
        <f t="shared" si="24"/>
        <v>0</v>
      </c>
      <c r="BA17">
        <f t="shared" si="25"/>
        <v>0</v>
      </c>
      <c r="BB17">
        <f t="shared" si="26"/>
        <v>0</v>
      </c>
      <c r="BC17">
        <f t="shared" si="27"/>
        <v>0</v>
      </c>
      <c r="BD17">
        <f t="shared" si="28"/>
        <v>0</v>
      </c>
    </row>
    <row r="18" spans="1:56">
      <c r="A18" s="143" t="str">
        <f>'Degree Plan'!M24</f>
        <v/>
      </c>
      <c r="B18" s="144" t="str">
        <f>'Degree Plan'!N24</f>
        <v>EECE 342</v>
      </c>
      <c r="C18" s="145" t="str">
        <f>'Degree Plan'!O24</f>
        <v>Microprocessors Lab</v>
      </c>
      <c r="D18" s="146"/>
      <c r="E18" s="147">
        <f>'Degree Plan'!P24</f>
        <v>1</v>
      </c>
      <c r="F18" s="148" t="str">
        <f>'Degree Plan'!U24</f>
        <v/>
      </c>
      <c r="G18" s="148" t="str">
        <f>'Degree Plan'!V24</f>
        <v/>
      </c>
      <c r="H18" s="148" t="str">
        <f>'Degree Plan'!W24</f>
        <v/>
      </c>
      <c r="I18" s="148" t="str">
        <f>'Degree Plan'!X24</f>
        <v/>
      </c>
      <c r="J18" s="274" t="str">
        <f t="shared" si="0"/>
        <v/>
      </c>
      <c r="K18" s="295" t="str">
        <f t="shared" si="1"/>
        <v/>
      </c>
      <c r="L18" s="274" t="str">
        <f t="shared" si="2"/>
        <v/>
      </c>
      <c r="M18" s="275" t="str">
        <f t="shared" si="3"/>
        <v/>
      </c>
      <c r="N18" s="166" t="s">
        <v>108</v>
      </c>
      <c r="O18" s="167"/>
      <c r="P18" s="168"/>
      <c r="Q18" s="118"/>
      <c r="R18" s="118"/>
      <c r="S18" s="169"/>
      <c r="T18" s="169"/>
      <c r="U18" s="169"/>
      <c r="V18" s="282"/>
      <c r="W18" s="283"/>
      <c r="X18" s="152"/>
      <c r="Y18" s="165"/>
      <c r="Z18" s="154"/>
      <c r="AA18" s="155"/>
      <c r="AB18" s="155"/>
      <c r="AC18" s="155"/>
      <c r="AD18" s="155"/>
      <c r="AE18" s="151"/>
      <c r="AF18" s="274" t="str">
        <f t="shared" si="31"/>
        <v/>
      </c>
      <c r="AG18" s="275" t="str">
        <f t="shared" si="32"/>
        <v/>
      </c>
      <c r="AI18" s="61">
        <f t="shared" si="10"/>
        <v>0</v>
      </c>
      <c r="AJ18" s="61">
        <f t="shared" si="11"/>
        <v>0</v>
      </c>
      <c r="AK18" s="61">
        <f t="shared" si="12"/>
        <v>0</v>
      </c>
      <c r="AL18" s="61">
        <f t="shared" si="13"/>
        <v>0</v>
      </c>
      <c r="AM18" s="35">
        <f t="shared" si="14"/>
        <v>0</v>
      </c>
      <c r="AN18" s="35">
        <f t="shared" si="15"/>
        <v>0</v>
      </c>
      <c r="AO18" s="35">
        <f t="shared" si="16"/>
        <v>0</v>
      </c>
      <c r="AP18" s="35">
        <f t="shared" si="17"/>
        <v>0</v>
      </c>
      <c r="AQ18" s="35">
        <f t="shared" si="18"/>
        <v>0</v>
      </c>
      <c r="AS18" s="61">
        <f t="shared" si="19"/>
        <v>0</v>
      </c>
      <c r="AU18" s="61">
        <f t="shared" si="20"/>
        <v>0</v>
      </c>
      <c r="AW18">
        <f t="shared" si="21"/>
        <v>0</v>
      </c>
      <c r="AX18">
        <f t="shared" si="22"/>
        <v>0</v>
      </c>
      <c r="AY18">
        <f t="shared" si="23"/>
        <v>0</v>
      </c>
      <c r="AZ18">
        <f t="shared" si="24"/>
        <v>0</v>
      </c>
      <c r="BA18">
        <f t="shared" si="25"/>
        <v>0</v>
      </c>
      <c r="BB18">
        <f t="shared" si="26"/>
        <v>0</v>
      </c>
      <c r="BC18">
        <f t="shared" si="27"/>
        <v>0</v>
      </c>
      <c r="BD18">
        <f t="shared" si="28"/>
        <v>0</v>
      </c>
    </row>
    <row r="19" spans="1:56">
      <c r="A19" s="143" t="str">
        <f>'Degree Plan'!M36</f>
        <v/>
      </c>
      <c r="B19" s="144" t="str">
        <f>'Degree Plan'!N36</f>
        <v>EECE 344</v>
      </c>
      <c r="C19" s="145" t="str">
        <f>'Degree Plan'!O36</f>
        <v>Engr Electromagnetics</v>
      </c>
      <c r="D19" s="146"/>
      <c r="E19" s="147">
        <f>'Degree Plan'!P36</f>
        <v>3</v>
      </c>
      <c r="F19" s="148" t="str">
        <f>'Degree Plan'!U36</f>
        <v/>
      </c>
      <c r="G19" s="148" t="str">
        <f>'Degree Plan'!V36</f>
        <v/>
      </c>
      <c r="H19" s="148" t="str">
        <f>'Degree Plan'!W36</f>
        <v/>
      </c>
      <c r="I19" s="148" t="str">
        <f>'Degree Plan'!X36</f>
        <v/>
      </c>
      <c r="J19" s="274" t="str">
        <f t="shared" si="0"/>
        <v/>
      </c>
      <c r="K19" s="295" t="str">
        <f t="shared" si="1"/>
        <v/>
      </c>
      <c r="L19" s="274" t="str">
        <f t="shared" si="2"/>
        <v/>
      </c>
      <c r="M19" s="275" t="str">
        <f t="shared" si="3"/>
        <v/>
      </c>
      <c r="N19" s="136" t="str">
        <f>'Degree Plan'!M18</f>
        <v/>
      </c>
      <c r="O19" s="137" t="str">
        <f>'Degree Plan'!N18</f>
        <v>PHYS 201</v>
      </c>
      <c r="P19" s="136" t="str">
        <f>'Degree Plan'!O18</f>
        <v xml:space="preserve">General Physics  I </v>
      </c>
      <c r="Q19" s="170">
        <f>'Degree Plan'!P18</f>
        <v>4</v>
      </c>
      <c r="R19" s="138" t="str">
        <f>'Degree Plan'!U18</f>
        <v/>
      </c>
      <c r="S19" s="138" t="str">
        <f>'Degree Plan'!V18</f>
        <v/>
      </c>
      <c r="T19" s="138" t="str">
        <f>'Degree Plan'!W18</f>
        <v/>
      </c>
      <c r="U19" s="138" t="str">
        <f>'Degree Plan'!X18</f>
        <v/>
      </c>
      <c r="V19" s="284" t="str">
        <f t="shared" ref="V19:V22" si="33">IF(OR(U19="A",U19="B",U19="C",U19="D",U19="F"),Q19,"")</f>
        <v/>
      </c>
      <c r="W19" s="285" t="str">
        <f t="shared" ref="W19:W22" si="34">IF(V19="","",AS19*V19)</f>
        <v/>
      </c>
      <c r="X19" s="152"/>
      <c r="Y19" s="165"/>
      <c r="Z19" s="154"/>
      <c r="AA19" s="155"/>
      <c r="AB19" s="155"/>
      <c r="AC19" s="155"/>
      <c r="AD19" s="155"/>
      <c r="AE19" s="151"/>
      <c r="AF19" s="274" t="str">
        <f t="shared" si="31"/>
        <v/>
      </c>
      <c r="AG19" s="275" t="str">
        <f t="shared" si="32"/>
        <v/>
      </c>
      <c r="AI19" s="61">
        <f t="shared" si="10"/>
        <v>0</v>
      </c>
      <c r="AJ19" s="61">
        <f t="shared" si="11"/>
        <v>0</v>
      </c>
      <c r="AK19" s="61">
        <f t="shared" si="12"/>
        <v>0</v>
      </c>
      <c r="AL19" s="61">
        <f t="shared" si="13"/>
        <v>0</v>
      </c>
      <c r="AM19" s="35">
        <f t="shared" si="14"/>
        <v>0</v>
      </c>
      <c r="AN19" s="35">
        <f t="shared" si="15"/>
        <v>0</v>
      </c>
      <c r="AO19" s="35">
        <f t="shared" si="16"/>
        <v>0</v>
      </c>
      <c r="AP19" s="35">
        <f t="shared" si="17"/>
        <v>0</v>
      </c>
      <c r="AQ19" s="35">
        <f t="shared" si="18"/>
        <v>0</v>
      </c>
      <c r="AS19" s="61">
        <f t="shared" si="19"/>
        <v>0</v>
      </c>
      <c r="AU19" s="61">
        <f t="shared" si="20"/>
        <v>0</v>
      </c>
      <c r="AW19">
        <f t="shared" si="21"/>
        <v>0</v>
      </c>
      <c r="AX19">
        <f t="shared" si="22"/>
        <v>0</v>
      </c>
      <c r="AY19">
        <f t="shared" si="23"/>
        <v>0</v>
      </c>
      <c r="AZ19">
        <f t="shared" si="24"/>
        <v>0</v>
      </c>
      <c r="BA19">
        <f t="shared" si="25"/>
        <v>0</v>
      </c>
      <c r="BB19">
        <f t="shared" si="26"/>
        <v>0</v>
      </c>
      <c r="BC19">
        <f t="shared" si="27"/>
        <v>0</v>
      </c>
      <c r="BD19">
        <f t="shared" si="28"/>
        <v>0</v>
      </c>
    </row>
    <row r="20" spans="1:56">
      <c r="A20" s="143" t="str">
        <f>'Degree Plan'!A34</f>
        <v/>
      </c>
      <c r="B20" s="144" t="str">
        <f>'Degree Plan'!B34</f>
        <v>EECE 335</v>
      </c>
      <c r="C20" s="145" t="str">
        <f>'Degree Plan'!C34</f>
        <v>Physical Electronics</v>
      </c>
      <c r="D20" s="146"/>
      <c r="E20" s="147">
        <f>'Degree Plan'!D34</f>
        <v>3</v>
      </c>
      <c r="F20" s="148" t="str">
        <f>'Degree Plan'!I34</f>
        <v/>
      </c>
      <c r="G20" s="148" t="str">
        <f>'Degree Plan'!J34</f>
        <v/>
      </c>
      <c r="H20" s="148" t="str">
        <f>'Degree Plan'!K34</f>
        <v/>
      </c>
      <c r="I20" s="148" t="str">
        <f>'Degree Plan'!L34</f>
        <v/>
      </c>
      <c r="J20" s="274" t="str">
        <f t="shared" si="0"/>
        <v/>
      </c>
      <c r="K20" s="295" t="str">
        <f t="shared" si="1"/>
        <v/>
      </c>
      <c r="L20" s="274" t="str">
        <f t="shared" si="2"/>
        <v/>
      </c>
      <c r="M20" s="275" t="str">
        <f t="shared" si="3"/>
        <v/>
      </c>
      <c r="N20" s="149" t="str">
        <f>'Degree Plan'!A29</f>
        <v/>
      </c>
      <c r="O20" s="150" t="str">
        <f>'Degree Plan'!B29</f>
        <v>PHYS 202</v>
      </c>
      <c r="P20" s="149" t="str">
        <f>'Degree Plan'!C29</f>
        <v>General Physics II</v>
      </c>
      <c r="Q20" s="171">
        <f>'Degree Plan'!D29</f>
        <v>4</v>
      </c>
      <c r="R20" s="151" t="str">
        <f>'Degree Plan'!I29</f>
        <v/>
      </c>
      <c r="S20" s="151" t="str">
        <f>'Degree Plan'!J29</f>
        <v/>
      </c>
      <c r="T20" s="151" t="str">
        <f>'Degree Plan'!K29</f>
        <v/>
      </c>
      <c r="U20" s="151" t="str">
        <f>'Degree Plan'!L29</f>
        <v/>
      </c>
      <c r="V20" s="274" t="str">
        <f t="shared" si="33"/>
        <v/>
      </c>
      <c r="W20" s="275" t="str">
        <f t="shared" si="34"/>
        <v/>
      </c>
      <c r="X20" s="152"/>
      <c r="Y20" s="165"/>
      <c r="Z20" s="154"/>
      <c r="AA20" s="155"/>
      <c r="AB20" s="155"/>
      <c r="AC20" s="155"/>
      <c r="AD20" s="155"/>
      <c r="AE20" s="151"/>
      <c r="AF20" s="274" t="str">
        <f t="shared" si="31"/>
        <v/>
      </c>
      <c r="AG20" s="275" t="str">
        <f t="shared" si="32"/>
        <v/>
      </c>
      <c r="AI20" s="61">
        <f t="shared" si="10"/>
        <v>0</v>
      </c>
      <c r="AJ20" s="61">
        <f t="shared" si="11"/>
        <v>0</v>
      </c>
      <c r="AK20" s="61">
        <f t="shared" si="12"/>
        <v>0</v>
      </c>
      <c r="AL20" s="61">
        <f t="shared" si="13"/>
        <v>0</v>
      </c>
      <c r="AM20" s="35">
        <f t="shared" si="14"/>
        <v>0</v>
      </c>
      <c r="AN20" s="35">
        <f t="shared" si="15"/>
        <v>0</v>
      </c>
      <c r="AO20" s="35">
        <f t="shared" si="16"/>
        <v>0</v>
      </c>
      <c r="AP20" s="35">
        <f t="shared" si="17"/>
        <v>0</v>
      </c>
      <c r="AQ20" s="35">
        <f t="shared" si="18"/>
        <v>0</v>
      </c>
      <c r="AS20" s="61">
        <f t="shared" si="19"/>
        <v>0</v>
      </c>
      <c r="AU20" s="61">
        <f t="shared" si="20"/>
        <v>0</v>
      </c>
      <c r="AW20">
        <f t="shared" si="21"/>
        <v>0</v>
      </c>
      <c r="AX20">
        <f t="shared" si="22"/>
        <v>0</v>
      </c>
      <c r="AY20">
        <f t="shared" si="23"/>
        <v>0</v>
      </c>
      <c r="AZ20">
        <f t="shared" si="24"/>
        <v>0</v>
      </c>
      <c r="BA20">
        <f t="shared" si="25"/>
        <v>0</v>
      </c>
      <c r="BB20">
        <f t="shared" si="26"/>
        <v>0</v>
      </c>
      <c r="BC20">
        <f t="shared" si="27"/>
        <v>0</v>
      </c>
      <c r="BD20">
        <f t="shared" si="28"/>
        <v>0</v>
      </c>
    </row>
    <row r="21" spans="1:56">
      <c r="A21" s="143" t="str">
        <f>'Degree Plan'!A28</f>
        <v/>
      </c>
      <c r="B21" s="144" t="str">
        <f>'Degree Plan'!B28</f>
        <v>EECE 355</v>
      </c>
      <c r="C21" s="145" t="str">
        <f>'Degree Plan'!C28</f>
        <v>Circuits &amp; Signals I</v>
      </c>
      <c r="D21" s="146"/>
      <c r="E21" s="147">
        <f>'Degree Plan'!D28</f>
        <v>4</v>
      </c>
      <c r="F21" s="148" t="str">
        <f>'Degree Plan'!I28</f>
        <v/>
      </c>
      <c r="G21" s="148" t="str">
        <f>'Degree Plan'!J28</f>
        <v/>
      </c>
      <c r="H21" s="148" t="str">
        <f>'Degree Plan'!K28</f>
        <v/>
      </c>
      <c r="I21" s="148" t="str">
        <f>'Degree Plan'!L28</f>
        <v/>
      </c>
      <c r="J21" s="274" t="str">
        <f t="shared" si="0"/>
        <v/>
      </c>
      <c r="K21" s="295" t="str">
        <f t="shared" si="1"/>
        <v/>
      </c>
      <c r="L21" s="274" t="str">
        <f t="shared" si="2"/>
        <v/>
      </c>
      <c r="M21" s="275" t="str">
        <f t="shared" si="3"/>
        <v/>
      </c>
      <c r="N21" s="149" t="str">
        <f>'Degree Plan'!M29</f>
        <v/>
      </c>
      <c r="O21" s="150" t="str">
        <f>'Degree Plan'!N29</f>
        <v>BIOL ___</v>
      </c>
      <c r="P21" s="149" t="str">
        <f>'Degree Plan'!O29</f>
        <v>BIOL Biol Sci Elect</v>
      </c>
      <c r="Q21" s="171">
        <f>'Degree Plan'!P29</f>
        <v>3</v>
      </c>
      <c r="R21" s="151" t="str">
        <f>'Degree Plan'!U29</f>
        <v/>
      </c>
      <c r="S21" s="151" t="str">
        <f>'Degree Plan'!V29</f>
        <v/>
      </c>
      <c r="T21" s="151" t="str">
        <f>'Degree Plan'!W29</f>
        <v/>
      </c>
      <c r="U21" s="151" t="str">
        <f>'Degree Plan'!X29</f>
        <v/>
      </c>
      <c r="V21" s="274" t="str">
        <f t="shared" si="33"/>
        <v/>
      </c>
      <c r="W21" s="275" t="str">
        <f t="shared" si="34"/>
        <v/>
      </c>
      <c r="X21" s="152"/>
      <c r="Y21" s="165"/>
      <c r="Z21" s="154"/>
      <c r="AA21" s="155"/>
      <c r="AB21" s="155"/>
      <c r="AC21" s="155"/>
      <c r="AD21" s="155"/>
      <c r="AE21" s="151"/>
      <c r="AF21" s="274" t="str">
        <f t="shared" si="31"/>
        <v/>
      </c>
      <c r="AG21" s="275" t="str">
        <f t="shared" si="32"/>
        <v/>
      </c>
      <c r="AI21" s="61">
        <f t="shared" si="10"/>
        <v>0</v>
      </c>
      <c r="AJ21" s="61">
        <f t="shared" si="11"/>
        <v>0</v>
      </c>
      <c r="AK21" s="61">
        <f t="shared" si="12"/>
        <v>0</v>
      </c>
      <c r="AL21" s="61">
        <f t="shared" si="13"/>
        <v>0</v>
      </c>
      <c r="AM21" s="35">
        <f t="shared" si="14"/>
        <v>0</v>
      </c>
      <c r="AN21" s="35">
        <f t="shared" si="15"/>
        <v>0</v>
      </c>
      <c r="AO21" s="35">
        <f t="shared" si="16"/>
        <v>0</v>
      </c>
      <c r="AP21" s="35">
        <f t="shared" si="17"/>
        <v>0</v>
      </c>
      <c r="AQ21" s="35">
        <f t="shared" si="18"/>
        <v>0</v>
      </c>
      <c r="AS21" s="61">
        <f t="shared" si="19"/>
        <v>0</v>
      </c>
      <c r="AU21" s="61">
        <f t="shared" si="20"/>
        <v>0</v>
      </c>
      <c r="AW21">
        <f t="shared" si="21"/>
        <v>0</v>
      </c>
      <c r="AX21">
        <f t="shared" si="22"/>
        <v>0</v>
      </c>
      <c r="AY21">
        <f t="shared" si="23"/>
        <v>0</v>
      </c>
      <c r="AZ21">
        <f t="shared" si="24"/>
        <v>0</v>
      </c>
      <c r="BA21">
        <f t="shared" si="25"/>
        <v>0</v>
      </c>
      <c r="BB21">
        <f t="shared" si="26"/>
        <v>0</v>
      </c>
      <c r="BC21">
        <f t="shared" si="27"/>
        <v>0</v>
      </c>
      <c r="BD21">
        <f t="shared" si="28"/>
        <v>0</v>
      </c>
    </row>
    <row r="22" spans="1:56">
      <c r="A22" s="143" t="str">
        <f>'Degree Plan'!M26</f>
        <v/>
      </c>
      <c r="B22" s="144" t="str">
        <f>'Degree Plan'!N26</f>
        <v>EECE 356</v>
      </c>
      <c r="C22" s="145" t="str">
        <f>'Degree Plan'!O26</f>
        <v>Circuits &amp; Signals II</v>
      </c>
      <c r="D22" s="146"/>
      <c r="E22" s="147">
        <f>'Degree Plan'!P26</f>
        <v>4</v>
      </c>
      <c r="F22" s="148" t="str">
        <f>'Degree Plan'!U26</f>
        <v/>
      </c>
      <c r="G22" s="148" t="str">
        <f>'Degree Plan'!V26</f>
        <v/>
      </c>
      <c r="H22" s="148" t="str">
        <f>'Degree Plan'!W26</f>
        <v/>
      </c>
      <c r="I22" s="148" t="str">
        <f>'Degree Plan'!X26</f>
        <v/>
      </c>
      <c r="J22" s="274" t="str">
        <f t="shared" si="0"/>
        <v/>
      </c>
      <c r="K22" s="295" t="str">
        <f t="shared" si="1"/>
        <v/>
      </c>
      <c r="L22" s="274" t="str">
        <f t="shared" si="2"/>
        <v/>
      </c>
      <c r="M22" s="275" t="str">
        <f t="shared" si="3"/>
        <v/>
      </c>
      <c r="N22" s="172" t="str">
        <f>'Degree Plan'!M33</f>
        <v/>
      </c>
      <c r="O22" s="173" t="str">
        <f>'Degree Plan'!N33</f>
        <v>____ ____</v>
      </c>
      <c r="P22" s="172" t="str">
        <f>'Degree Plan'!O33</f>
        <v>____ Sci Lab Ele</v>
      </c>
      <c r="Q22" s="174">
        <f>'Degree Plan'!P33</f>
        <v>1</v>
      </c>
      <c r="R22" s="159" t="str">
        <f>'Degree Plan'!U33</f>
        <v/>
      </c>
      <c r="S22" s="159" t="str">
        <f>'Degree Plan'!V33</f>
        <v/>
      </c>
      <c r="T22" s="159" t="str">
        <f>'Degree Plan'!W33</f>
        <v/>
      </c>
      <c r="U22" s="159" t="str">
        <f>'Degree Plan'!X33</f>
        <v/>
      </c>
      <c r="V22" s="286" t="str">
        <f t="shared" si="33"/>
        <v/>
      </c>
      <c r="W22" s="287" t="str">
        <f t="shared" si="34"/>
        <v/>
      </c>
      <c r="X22" s="152"/>
      <c r="Y22" s="165"/>
      <c r="Z22" s="154"/>
      <c r="AA22" s="155"/>
      <c r="AB22" s="155"/>
      <c r="AC22" s="155"/>
      <c r="AD22" s="155"/>
      <c r="AE22" s="151"/>
      <c r="AF22" s="274" t="str">
        <f t="shared" si="31"/>
        <v/>
      </c>
      <c r="AG22" s="275" t="str">
        <f t="shared" si="32"/>
        <v/>
      </c>
      <c r="AI22" s="61">
        <f t="shared" si="10"/>
        <v>0</v>
      </c>
      <c r="AJ22" s="61">
        <f t="shared" si="11"/>
        <v>0</v>
      </c>
      <c r="AK22" s="61">
        <f t="shared" si="12"/>
        <v>0</v>
      </c>
      <c r="AL22" s="61">
        <f t="shared" si="13"/>
        <v>0</v>
      </c>
      <c r="AM22" s="35">
        <f t="shared" si="14"/>
        <v>0</v>
      </c>
      <c r="AN22" s="35">
        <f t="shared" si="15"/>
        <v>0</v>
      </c>
      <c r="AO22" s="35">
        <f t="shared" si="16"/>
        <v>0</v>
      </c>
      <c r="AP22" s="35">
        <f t="shared" si="17"/>
        <v>0</v>
      </c>
      <c r="AQ22" s="35">
        <f t="shared" si="18"/>
        <v>0</v>
      </c>
      <c r="AS22" s="61">
        <f t="shared" si="19"/>
        <v>0</v>
      </c>
      <c r="AU22" s="61">
        <f t="shared" si="20"/>
        <v>0</v>
      </c>
      <c r="AW22">
        <f t="shared" si="21"/>
        <v>0</v>
      </c>
      <c r="AX22">
        <f t="shared" si="22"/>
        <v>0</v>
      </c>
      <c r="AY22">
        <f t="shared" si="23"/>
        <v>0</v>
      </c>
      <c r="AZ22">
        <f t="shared" si="24"/>
        <v>0</v>
      </c>
      <c r="BA22">
        <f t="shared" si="25"/>
        <v>0</v>
      </c>
      <c r="BB22">
        <f t="shared" si="26"/>
        <v>0</v>
      </c>
      <c r="BC22">
        <f t="shared" si="27"/>
        <v>0</v>
      </c>
      <c r="BD22">
        <f t="shared" si="28"/>
        <v>0</v>
      </c>
    </row>
    <row r="23" spans="1:56" ht="13" thickBot="1">
      <c r="A23" s="143" t="str">
        <f>'Degree Plan'!A43</f>
        <v/>
      </c>
      <c r="B23" s="144" t="str">
        <f>'Degree Plan'!B43</f>
        <v>EECE 423</v>
      </c>
      <c r="C23" s="145" t="str">
        <f>'Degree Plan'!C43</f>
        <v>Seminar I</v>
      </c>
      <c r="D23" s="146"/>
      <c r="E23" s="147">
        <f>'Degree Plan'!D43</f>
        <v>1</v>
      </c>
      <c r="F23" s="148" t="str">
        <f>'Degree Plan'!I43</f>
        <v/>
      </c>
      <c r="G23" s="148" t="str">
        <f>'Degree Plan'!J43</f>
        <v/>
      </c>
      <c r="H23" s="148" t="str">
        <f>'Degree Plan'!K43</f>
        <v/>
      </c>
      <c r="I23" s="148" t="str">
        <f>'Degree Plan'!L43</f>
        <v/>
      </c>
      <c r="J23" s="274" t="str">
        <f t="shared" si="0"/>
        <v/>
      </c>
      <c r="K23" s="295" t="str">
        <f t="shared" si="1"/>
        <v/>
      </c>
      <c r="L23" s="274" t="str">
        <f t="shared" si="2"/>
        <v/>
      </c>
      <c r="M23" s="275" t="str">
        <f t="shared" si="3"/>
        <v/>
      </c>
      <c r="N23" s="160"/>
      <c r="O23" s="161"/>
      <c r="P23" s="162"/>
      <c r="Q23" s="163"/>
      <c r="R23" s="127"/>
      <c r="S23" s="163"/>
      <c r="T23" s="164" t="s">
        <v>107</v>
      </c>
      <c r="U23" s="163"/>
      <c r="V23" s="288">
        <f>SUM(V19:V22)</f>
        <v>0</v>
      </c>
      <c r="W23" s="289">
        <f>SUM(W19:W22)</f>
        <v>0</v>
      </c>
      <c r="X23" s="152"/>
      <c r="Y23" s="165"/>
      <c r="Z23" s="154"/>
      <c r="AA23" s="155"/>
      <c r="AB23" s="155"/>
      <c r="AC23" s="155"/>
      <c r="AD23" s="155"/>
      <c r="AE23" s="151"/>
      <c r="AF23" s="274" t="str">
        <f t="shared" si="31"/>
        <v/>
      </c>
      <c r="AG23" s="275" t="str">
        <f t="shared" si="32"/>
        <v/>
      </c>
      <c r="AI23" s="61">
        <f t="shared" si="10"/>
        <v>0</v>
      </c>
      <c r="AJ23" s="61">
        <f t="shared" si="11"/>
        <v>0</v>
      </c>
      <c r="AK23" s="61">
        <f t="shared" si="12"/>
        <v>0</v>
      </c>
      <c r="AL23" s="61">
        <f t="shared" si="13"/>
        <v>0</v>
      </c>
      <c r="AM23" s="35">
        <f t="shared" si="14"/>
        <v>0</v>
      </c>
      <c r="AN23" s="35">
        <f t="shared" si="15"/>
        <v>0</v>
      </c>
      <c r="AO23" s="35">
        <f t="shared" si="16"/>
        <v>0</v>
      </c>
      <c r="AP23" s="35">
        <f t="shared" si="17"/>
        <v>0</v>
      </c>
      <c r="AQ23" s="35">
        <f t="shared" si="18"/>
        <v>0</v>
      </c>
      <c r="AS23" s="61">
        <f t="shared" si="19"/>
        <v>0</v>
      </c>
      <c r="AU23" s="61">
        <f t="shared" si="20"/>
        <v>0</v>
      </c>
      <c r="AW23">
        <f t="shared" si="21"/>
        <v>0</v>
      </c>
      <c r="AX23">
        <f t="shared" si="22"/>
        <v>0</v>
      </c>
      <c r="AY23">
        <f t="shared" si="23"/>
        <v>0</v>
      </c>
      <c r="AZ23">
        <f t="shared" si="24"/>
        <v>0</v>
      </c>
      <c r="BA23">
        <f t="shared" si="25"/>
        <v>0</v>
      </c>
      <c r="BB23">
        <f t="shared" si="26"/>
        <v>0</v>
      </c>
      <c r="BC23">
        <f t="shared" si="27"/>
        <v>0</v>
      </c>
      <c r="BD23">
        <f t="shared" si="28"/>
        <v>0</v>
      </c>
    </row>
    <row r="24" spans="1:56">
      <c r="A24" s="143" t="str">
        <f>'Degree Plan'!M35</f>
        <v/>
      </c>
      <c r="B24" s="144" t="str">
        <f>'Degree Plan'!N35</f>
        <v>EECE 447</v>
      </c>
      <c r="C24" s="145" t="str">
        <f>'Degree Plan'!O35</f>
        <v>Power &amp; Machines</v>
      </c>
      <c r="D24" s="146"/>
      <c r="E24" s="147">
        <f>'Degree Plan'!P35</f>
        <v>3</v>
      </c>
      <c r="F24" s="148" t="str">
        <f>'Degree Plan'!U35</f>
        <v/>
      </c>
      <c r="G24" s="148" t="str">
        <f>'Degree Plan'!V35</f>
        <v/>
      </c>
      <c r="H24" s="148" t="str">
        <f>'Degree Plan'!W35</f>
        <v/>
      </c>
      <c r="I24" s="148" t="str">
        <f>'Degree Plan'!X35</f>
        <v/>
      </c>
      <c r="J24" s="274" t="str">
        <f t="shared" si="0"/>
        <v/>
      </c>
      <c r="K24" s="295" t="str">
        <f t="shared" si="1"/>
        <v/>
      </c>
      <c r="L24" s="274" t="str">
        <f t="shared" si="2"/>
        <v/>
      </c>
      <c r="M24" s="275" t="str">
        <f t="shared" si="3"/>
        <v/>
      </c>
      <c r="N24" s="166" t="s">
        <v>109</v>
      </c>
      <c r="O24" s="167"/>
      <c r="P24" s="168"/>
      <c r="Q24" s="118"/>
      <c r="R24" s="118"/>
      <c r="S24" s="169"/>
      <c r="T24" s="169"/>
      <c r="U24" s="169"/>
      <c r="V24" s="282"/>
      <c r="W24" s="283"/>
      <c r="X24" s="152"/>
      <c r="Y24" s="165"/>
      <c r="Z24" s="154"/>
      <c r="AA24" s="155"/>
      <c r="AB24" s="155"/>
      <c r="AC24" s="155"/>
      <c r="AD24" s="155"/>
      <c r="AE24" s="151"/>
      <c r="AF24" s="274" t="str">
        <f t="shared" si="31"/>
        <v/>
      </c>
      <c r="AG24" s="275" t="str">
        <f t="shared" si="32"/>
        <v/>
      </c>
      <c r="AI24" s="61">
        <f t="shared" si="10"/>
        <v>0</v>
      </c>
      <c r="AJ24" s="61">
        <f t="shared" si="11"/>
        <v>0</v>
      </c>
      <c r="AK24" s="61">
        <f t="shared" si="12"/>
        <v>0</v>
      </c>
      <c r="AL24" s="61">
        <f t="shared" si="13"/>
        <v>0</v>
      </c>
      <c r="AM24" s="35">
        <f t="shared" si="14"/>
        <v>0</v>
      </c>
      <c r="AN24" s="35">
        <f t="shared" si="15"/>
        <v>0</v>
      </c>
      <c r="AO24" s="35">
        <f t="shared" si="16"/>
        <v>0</v>
      </c>
      <c r="AP24" s="35">
        <f t="shared" si="17"/>
        <v>0</v>
      </c>
      <c r="AQ24" s="35">
        <f t="shared" si="18"/>
        <v>0</v>
      </c>
      <c r="AS24" s="61">
        <f t="shared" si="19"/>
        <v>0</v>
      </c>
      <c r="AU24" s="61">
        <f t="shared" si="20"/>
        <v>0</v>
      </c>
      <c r="AW24">
        <f t="shared" si="21"/>
        <v>0</v>
      </c>
      <c r="AX24">
        <f t="shared" si="22"/>
        <v>0</v>
      </c>
      <c r="AY24">
        <f t="shared" si="23"/>
        <v>0</v>
      </c>
      <c r="AZ24">
        <f t="shared" si="24"/>
        <v>0</v>
      </c>
      <c r="BA24">
        <f t="shared" si="25"/>
        <v>0</v>
      </c>
      <c r="BB24">
        <f t="shared" si="26"/>
        <v>0</v>
      </c>
      <c r="BC24">
        <f t="shared" si="27"/>
        <v>0</v>
      </c>
      <c r="BD24">
        <f t="shared" si="28"/>
        <v>0</v>
      </c>
    </row>
    <row r="25" spans="1:56">
      <c r="A25" s="143" t="str">
        <f>'Degree Plan'!A44</f>
        <v/>
      </c>
      <c r="B25" s="144" t="str">
        <f>'Degree Plan'!B44</f>
        <v>EECE 443</v>
      </c>
      <c r="C25" s="145" t="str">
        <f>'Degree Plan'!C44</f>
        <v>Design Lab I</v>
      </c>
      <c r="D25" s="146"/>
      <c r="E25" s="147">
        <f>'Degree Plan'!D44</f>
        <v>2</v>
      </c>
      <c r="F25" s="148" t="str">
        <f>'Degree Plan'!I44</f>
        <v/>
      </c>
      <c r="G25" s="148" t="str">
        <f>'Degree Plan'!J44</f>
        <v/>
      </c>
      <c r="H25" s="148" t="str">
        <f>'Degree Plan'!K44</f>
        <v/>
      </c>
      <c r="I25" s="148" t="str">
        <f>'Degree Plan'!L44</f>
        <v/>
      </c>
      <c r="J25" s="274" t="str">
        <f t="shared" si="0"/>
        <v/>
      </c>
      <c r="K25" s="295" t="str">
        <f t="shared" si="1"/>
        <v/>
      </c>
      <c r="L25" s="274" t="str">
        <f t="shared" si="2"/>
        <v/>
      </c>
      <c r="M25" s="275" t="str">
        <f t="shared" si="3"/>
        <v/>
      </c>
      <c r="N25" s="136" t="str">
        <f>'Degree Plan'!A47</f>
        <v/>
      </c>
      <c r="O25" s="137" t="str">
        <f>'Degree Plan'!B47</f>
        <v>elect</v>
      </c>
      <c r="P25" s="136" t="str">
        <f>'Degree Plan'!C47</f>
        <v>Behav Sci Elect2</v>
      </c>
      <c r="Q25" s="170">
        <f>'Degree Plan'!D47</f>
        <v>3</v>
      </c>
      <c r="R25" s="138" t="str">
        <f>'Degree Plan'!I47</f>
        <v/>
      </c>
      <c r="S25" s="138" t="str">
        <f>'Degree Plan'!J47</f>
        <v/>
      </c>
      <c r="T25" s="138" t="str">
        <f>'Degree Plan'!K47</f>
        <v/>
      </c>
      <c r="U25" s="138" t="str">
        <f>'Degree Plan'!L47</f>
        <v/>
      </c>
      <c r="V25" s="284" t="str">
        <f t="shared" ref="V25:V29" si="35">IF(OR(U25="A",U25="B",U25="C",U25="D",U25="F"),Q25,"")</f>
        <v/>
      </c>
      <c r="W25" s="285" t="str">
        <f t="shared" ref="W25:W29" si="36">IF(V25="","",AS25*V25)</f>
        <v/>
      </c>
      <c r="X25" s="152"/>
      <c r="Y25" s="165"/>
      <c r="Z25" s="154"/>
      <c r="AA25" s="155"/>
      <c r="AB25" s="155"/>
      <c r="AC25" s="155"/>
      <c r="AD25" s="155"/>
      <c r="AE25" s="151"/>
      <c r="AF25" s="274" t="str">
        <f t="shared" si="31"/>
        <v/>
      </c>
      <c r="AG25" s="275" t="str">
        <f t="shared" si="32"/>
        <v/>
      </c>
      <c r="AI25" s="61">
        <f t="shared" si="10"/>
        <v>0</v>
      </c>
      <c r="AJ25" s="61">
        <f t="shared" si="11"/>
        <v>0</v>
      </c>
      <c r="AK25" s="61">
        <f t="shared" si="12"/>
        <v>0</v>
      </c>
      <c r="AL25" s="61">
        <f t="shared" si="13"/>
        <v>0</v>
      </c>
      <c r="AM25" s="35">
        <f t="shared" si="14"/>
        <v>0</v>
      </c>
      <c r="AN25" s="35">
        <f t="shared" si="15"/>
        <v>0</v>
      </c>
      <c r="AO25" s="35">
        <f t="shared" si="16"/>
        <v>0</v>
      </c>
      <c r="AP25" s="35">
        <f t="shared" si="17"/>
        <v>0</v>
      </c>
      <c r="AQ25" s="35">
        <f t="shared" si="18"/>
        <v>0</v>
      </c>
      <c r="AS25" s="61">
        <f t="shared" si="19"/>
        <v>0</v>
      </c>
      <c r="AU25" s="61">
        <f t="shared" si="20"/>
        <v>0</v>
      </c>
      <c r="AW25">
        <f t="shared" si="21"/>
        <v>0</v>
      </c>
      <c r="AX25">
        <f t="shared" si="22"/>
        <v>0</v>
      </c>
      <c r="AY25">
        <f t="shared" si="23"/>
        <v>0</v>
      </c>
      <c r="AZ25">
        <f t="shared" si="24"/>
        <v>0</v>
      </c>
      <c r="BA25">
        <f t="shared" si="25"/>
        <v>0</v>
      </c>
      <c r="BB25">
        <f t="shared" si="26"/>
        <v>0</v>
      </c>
      <c r="BC25">
        <f t="shared" si="27"/>
        <v>0</v>
      </c>
      <c r="BD25">
        <f t="shared" si="28"/>
        <v>0</v>
      </c>
    </row>
    <row r="26" spans="1:56">
      <c r="A26" s="143" t="str">
        <f>'Degree Plan'!A36</f>
        <v/>
      </c>
      <c r="B26" s="144" t="str">
        <f>'Degree Plan'!B36</f>
        <v>EECE 444</v>
      </c>
      <c r="C26" s="145" t="str">
        <f>'Degree Plan'!C36</f>
        <v>Circuits &amp; Signals III</v>
      </c>
      <c r="D26" s="146"/>
      <c r="E26" s="147">
        <f>'Degree Plan'!D36</f>
        <v>3</v>
      </c>
      <c r="F26" s="148" t="str">
        <f>'Degree Plan'!I36</f>
        <v/>
      </c>
      <c r="G26" s="148" t="str">
        <f>'Degree Plan'!J36</f>
        <v/>
      </c>
      <c r="H26" s="148" t="str">
        <f>'Degree Plan'!K36</f>
        <v/>
      </c>
      <c r="I26" s="148" t="str">
        <f>'Degree Plan'!L36</f>
        <v/>
      </c>
      <c r="J26" s="274" t="str">
        <f t="shared" si="0"/>
        <v/>
      </c>
      <c r="K26" s="295" t="str">
        <f t="shared" si="1"/>
        <v/>
      </c>
      <c r="L26" s="274" t="str">
        <f t="shared" si="2"/>
        <v/>
      </c>
      <c r="M26" s="275" t="str">
        <f t="shared" si="3"/>
        <v/>
      </c>
      <c r="N26" s="149" t="str">
        <f>'Degree Plan'!M42</f>
        <v/>
      </c>
      <c r="O26" s="150" t="str">
        <f>'Degree Plan'!N42</f>
        <v>ECON 430</v>
      </c>
      <c r="P26" s="149" t="str">
        <f>'Degree Plan'!O42</f>
        <v>Ind Econ &amp; Fnan</v>
      </c>
      <c r="Q26" s="171">
        <f>'Degree Plan'!P42</f>
        <v>3</v>
      </c>
      <c r="R26" s="151" t="str">
        <f>'Degree Plan'!U42</f>
        <v/>
      </c>
      <c r="S26" s="151" t="str">
        <f>'Degree Plan'!V42</f>
        <v/>
      </c>
      <c r="T26" s="151" t="str">
        <f>'Degree Plan'!W42</f>
        <v/>
      </c>
      <c r="U26" s="151" t="str">
        <f>'Degree Plan'!X42</f>
        <v/>
      </c>
      <c r="V26" s="274" t="str">
        <f t="shared" si="35"/>
        <v/>
      </c>
      <c r="W26" s="275" t="str">
        <f t="shared" si="36"/>
        <v/>
      </c>
      <c r="X26" s="152"/>
      <c r="Y26" s="165"/>
      <c r="Z26" s="154"/>
      <c r="AA26" s="155"/>
      <c r="AB26" s="155"/>
      <c r="AC26" s="155"/>
      <c r="AD26" s="155"/>
      <c r="AE26" s="151"/>
      <c r="AF26" s="274" t="str">
        <f t="shared" si="31"/>
        <v/>
      </c>
      <c r="AG26" s="275" t="str">
        <f t="shared" si="32"/>
        <v/>
      </c>
      <c r="AI26" s="61">
        <f t="shared" si="10"/>
        <v>0</v>
      </c>
      <c r="AJ26" s="61">
        <f t="shared" si="11"/>
        <v>0</v>
      </c>
      <c r="AK26" s="61">
        <f t="shared" si="12"/>
        <v>0</v>
      </c>
      <c r="AL26" s="61">
        <f t="shared" si="13"/>
        <v>0</v>
      </c>
      <c r="AM26" s="35">
        <f t="shared" si="14"/>
        <v>0</v>
      </c>
      <c r="AN26" s="35">
        <f t="shared" si="15"/>
        <v>0</v>
      </c>
      <c r="AO26" s="35">
        <f t="shared" si="16"/>
        <v>0</v>
      </c>
      <c r="AP26" s="35">
        <f t="shared" si="17"/>
        <v>0</v>
      </c>
      <c r="AQ26" s="35">
        <f t="shared" si="18"/>
        <v>0</v>
      </c>
      <c r="AS26" s="61">
        <f t="shared" si="19"/>
        <v>0</v>
      </c>
      <c r="AU26" s="61">
        <f t="shared" si="20"/>
        <v>0</v>
      </c>
      <c r="AW26">
        <f t="shared" si="21"/>
        <v>0</v>
      </c>
      <c r="AX26">
        <f t="shared" si="22"/>
        <v>0</v>
      </c>
      <c r="AY26">
        <f t="shared" si="23"/>
        <v>0</v>
      </c>
      <c r="AZ26">
        <f t="shared" si="24"/>
        <v>0</v>
      </c>
      <c r="BA26">
        <f t="shared" si="25"/>
        <v>0</v>
      </c>
      <c r="BB26">
        <f t="shared" si="26"/>
        <v>0</v>
      </c>
      <c r="BC26">
        <f t="shared" si="27"/>
        <v>0</v>
      </c>
      <c r="BD26">
        <f t="shared" si="28"/>
        <v>0</v>
      </c>
    </row>
    <row r="27" spans="1:56">
      <c r="A27" s="143" t="str">
        <f>'Degree Plan'!A37</f>
        <v/>
      </c>
      <c r="B27" s="144" t="str">
        <f>'Degree Plan'!B37</f>
        <v>EECE 452</v>
      </c>
      <c r="C27" s="145" t="str">
        <f>'Degree Plan'!C37</f>
        <v>Comm Engineering I</v>
      </c>
      <c r="D27" s="146"/>
      <c r="E27" s="147">
        <f>'Degree Plan'!D37</f>
        <v>3</v>
      </c>
      <c r="F27" s="148" t="str">
        <f>'Degree Plan'!I37</f>
        <v/>
      </c>
      <c r="G27" s="148" t="str">
        <f>'Degree Plan'!J37</f>
        <v/>
      </c>
      <c r="H27" s="148" t="str">
        <f>'Degree Plan'!K37</f>
        <v/>
      </c>
      <c r="I27" s="148" t="str">
        <f>'Degree Plan'!L37</f>
        <v/>
      </c>
      <c r="J27" s="274" t="str">
        <f t="shared" si="0"/>
        <v/>
      </c>
      <c r="K27" s="295" t="str">
        <f t="shared" si="1"/>
        <v/>
      </c>
      <c r="L27" s="274" t="str">
        <f t="shared" si="2"/>
        <v/>
      </c>
      <c r="M27" s="275" t="str">
        <f t="shared" si="3"/>
        <v/>
      </c>
      <c r="N27" s="149" t="str">
        <f>'Degree Plan'!A20</f>
        <v/>
      </c>
      <c r="O27" s="150" t="str">
        <f>'Degree Plan'!B20</f>
        <v>HIST ___</v>
      </c>
      <c r="P27" s="149" t="str">
        <f>'Degree Plan'!C20</f>
        <v>HIST Hist Elective</v>
      </c>
      <c r="Q27" s="171">
        <f>'Degree Plan'!D20</f>
        <v>3</v>
      </c>
      <c r="R27" s="151" t="str">
        <f>'Degree Plan'!I20</f>
        <v/>
      </c>
      <c r="S27" s="151" t="str">
        <f>'Degree Plan'!J20</f>
        <v/>
      </c>
      <c r="T27" s="151" t="str">
        <f>'Degree Plan'!K20</f>
        <v/>
      </c>
      <c r="U27" s="151" t="str">
        <f>'Degree Plan'!L20</f>
        <v/>
      </c>
      <c r="V27" s="357" t="str">
        <f t="shared" si="35"/>
        <v/>
      </c>
      <c r="W27" s="358" t="str">
        <f t="shared" si="36"/>
        <v/>
      </c>
      <c r="X27" s="152"/>
      <c r="Y27" s="165"/>
      <c r="Z27" s="154"/>
      <c r="AA27" s="155"/>
      <c r="AB27" s="155"/>
      <c r="AC27" s="155"/>
      <c r="AD27" s="155"/>
      <c r="AE27" s="151"/>
      <c r="AF27" s="274" t="str">
        <f t="shared" si="31"/>
        <v/>
      </c>
      <c r="AG27" s="275" t="str">
        <f t="shared" si="32"/>
        <v/>
      </c>
      <c r="AI27" s="61">
        <f t="shared" si="10"/>
        <v>0</v>
      </c>
      <c r="AJ27" s="61">
        <f t="shared" si="11"/>
        <v>0</v>
      </c>
      <c r="AK27" s="61">
        <f t="shared" si="12"/>
        <v>0</v>
      </c>
      <c r="AL27" s="61">
        <f t="shared" si="13"/>
        <v>0</v>
      </c>
      <c r="AM27" s="35">
        <f t="shared" si="14"/>
        <v>0</v>
      </c>
      <c r="AN27" s="35">
        <f t="shared" si="15"/>
        <v>0</v>
      </c>
      <c r="AO27" s="35">
        <f t="shared" si="16"/>
        <v>0</v>
      </c>
      <c r="AP27" s="35">
        <f t="shared" si="17"/>
        <v>0</v>
      </c>
      <c r="AQ27" s="35">
        <f t="shared" si="18"/>
        <v>0</v>
      </c>
      <c r="AS27" s="61">
        <f t="shared" si="19"/>
        <v>0</v>
      </c>
      <c r="AU27" s="61">
        <f t="shared" si="20"/>
        <v>0</v>
      </c>
      <c r="AW27">
        <f t="shared" si="21"/>
        <v>0</v>
      </c>
      <c r="AX27">
        <f t="shared" si="22"/>
        <v>0</v>
      </c>
      <c r="AY27">
        <f t="shared" si="23"/>
        <v>0</v>
      </c>
      <c r="AZ27">
        <f t="shared" si="24"/>
        <v>0</v>
      </c>
      <c r="BA27">
        <f t="shared" si="25"/>
        <v>0</v>
      </c>
      <c r="BB27">
        <f t="shared" si="26"/>
        <v>0</v>
      </c>
      <c r="BC27">
        <f t="shared" si="27"/>
        <v>0</v>
      </c>
      <c r="BD27">
        <f t="shared" si="28"/>
        <v>0</v>
      </c>
    </row>
    <row r="28" spans="1:56">
      <c r="A28" s="143" t="str">
        <f>'Degree Plan'!M43</f>
        <v/>
      </c>
      <c r="B28" s="144" t="str">
        <f>'Degree Plan'!N43</f>
        <v>EECE 460</v>
      </c>
      <c r="C28" s="145" t="str">
        <f>'Degree Plan'!O43</f>
        <v>Design Lab II</v>
      </c>
      <c r="D28" s="146"/>
      <c r="E28" s="147">
        <f>'Degree Plan'!P43</f>
        <v>3</v>
      </c>
      <c r="F28" s="148" t="str">
        <f>'Degree Plan'!U43</f>
        <v/>
      </c>
      <c r="G28" s="148" t="str">
        <f>'Degree Plan'!V43</f>
        <v/>
      </c>
      <c r="H28" s="148" t="str">
        <f>'Degree Plan'!W43</f>
        <v/>
      </c>
      <c r="I28" s="148" t="str">
        <f>'Degree Plan'!X43</f>
        <v/>
      </c>
      <c r="J28" s="274" t="str">
        <f t="shared" si="0"/>
        <v/>
      </c>
      <c r="K28" s="295" t="str">
        <f t="shared" si="1"/>
        <v/>
      </c>
      <c r="L28" s="274" t="str">
        <f t="shared" si="2"/>
        <v/>
      </c>
      <c r="M28" s="275" t="str">
        <f t="shared" si="3"/>
        <v/>
      </c>
      <c r="N28" s="149" t="str">
        <f>'Degree Plan'!M44</f>
        <v/>
      </c>
      <c r="O28" s="150" t="str">
        <f>'Degree Plan'!N44</f>
        <v>ENGL ___</v>
      </c>
      <c r="P28" s="149" t="str">
        <f>'Degree Plan'!O44</f>
        <v>ENGL Lit Elect</v>
      </c>
      <c r="Q28" s="171">
        <f>'Degree Plan'!P44</f>
        <v>3</v>
      </c>
      <c r="R28" s="151" t="str">
        <f>'Degree Plan'!U44</f>
        <v/>
      </c>
      <c r="S28" s="151" t="str">
        <f>'Degree Plan'!V44</f>
        <v/>
      </c>
      <c r="T28" s="151" t="str">
        <f>'Degree Plan'!W44</f>
        <v/>
      </c>
      <c r="U28" s="151" t="str">
        <f>'Degree Plan'!X44</f>
        <v/>
      </c>
      <c r="V28" s="274" t="str">
        <f t="shared" si="35"/>
        <v/>
      </c>
      <c r="W28" s="275" t="str">
        <f t="shared" si="36"/>
        <v/>
      </c>
      <c r="X28" s="152"/>
      <c r="Y28" s="165"/>
      <c r="Z28" s="154"/>
      <c r="AA28" s="155"/>
      <c r="AB28" s="155"/>
      <c r="AC28" s="155"/>
      <c r="AD28" s="155"/>
      <c r="AE28" s="151"/>
      <c r="AF28" s="274" t="str">
        <f t="shared" si="31"/>
        <v/>
      </c>
      <c r="AG28" s="275" t="str">
        <f t="shared" si="32"/>
        <v/>
      </c>
      <c r="AI28" s="61">
        <f t="shared" si="10"/>
        <v>0</v>
      </c>
      <c r="AJ28" s="61">
        <f t="shared" si="11"/>
        <v>0</v>
      </c>
      <c r="AK28" s="61">
        <f t="shared" si="12"/>
        <v>0</v>
      </c>
      <c r="AL28" s="61">
        <f t="shared" si="13"/>
        <v>0</v>
      </c>
      <c r="AM28" s="35">
        <f t="shared" si="14"/>
        <v>0</v>
      </c>
      <c r="AN28" s="35">
        <f t="shared" si="15"/>
        <v>0</v>
      </c>
      <c r="AO28" s="35">
        <f t="shared" si="16"/>
        <v>0</v>
      </c>
      <c r="AP28" s="35">
        <f t="shared" si="17"/>
        <v>0</v>
      </c>
      <c r="AQ28" s="35">
        <f t="shared" si="18"/>
        <v>0</v>
      </c>
      <c r="AS28" s="61">
        <f t="shared" si="19"/>
        <v>0</v>
      </c>
      <c r="AU28" s="61">
        <f t="shared" si="20"/>
        <v>0</v>
      </c>
      <c r="AW28">
        <f t="shared" si="21"/>
        <v>0</v>
      </c>
      <c r="AX28">
        <f t="shared" si="22"/>
        <v>0</v>
      </c>
      <c r="AY28">
        <f t="shared" si="23"/>
        <v>0</v>
      </c>
      <c r="AZ28">
        <f t="shared" si="24"/>
        <v>0</v>
      </c>
      <c r="BA28">
        <f t="shared" si="25"/>
        <v>0</v>
      </c>
      <c r="BB28">
        <f t="shared" si="26"/>
        <v>0</v>
      </c>
      <c r="BC28">
        <f t="shared" si="27"/>
        <v>0</v>
      </c>
      <c r="BD28">
        <f t="shared" si="28"/>
        <v>0</v>
      </c>
    </row>
    <row r="29" spans="1:56">
      <c r="A29" s="143" t="str">
        <f>'Degree Plan'!A35</f>
        <v/>
      </c>
      <c r="B29" s="144" t="str">
        <f>'Degree Plan'!B35</f>
        <v>EECE 461</v>
      </c>
      <c r="C29" s="146" t="str">
        <f>'Degree Plan'!C35</f>
        <v>Control Systems I</v>
      </c>
      <c r="D29" s="147"/>
      <c r="E29" s="148">
        <f>'Degree Plan'!D35</f>
        <v>3</v>
      </c>
      <c r="F29" s="148" t="str">
        <f>'Degree Plan'!I35</f>
        <v/>
      </c>
      <c r="G29" s="148" t="str">
        <f>'Degree Plan'!J35</f>
        <v/>
      </c>
      <c r="H29" s="148" t="str">
        <f>'Degree Plan'!K35</f>
        <v/>
      </c>
      <c r="I29" s="335" t="str">
        <f>'Degree Plan'!L35</f>
        <v/>
      </c>
      <c r="J29" s="274" t="str">
        <f t="shared" si="0"/>
        <v/>
      </c>
      <c r="K29" s="295" t="str">
        <f t="shared" si="1"/>
        <v/>
      </c>
      <c r="L29" s="274" t="str">
        <f t="shared" si="2"/>
        <v/>
      </c>
      <c r="M29" s="275" t="str">
        <f t="shared" si="3"/>
        <v/>
      </c>
      <c r="N29" s="172" t="str">
        <f>'Degree Plan'!M45</f>
        <v/>
      </c>
      <c r="O29" s="346" t="str">
        <f>'Degree Plan'!N45</f>
        <v>___ ___</v>
      </c>
      <c r="P29" s="347" t="str">
        <f>'Degree Plan'!O45</f>
        <v>___ Art Elective</v>
      </c>
      <c r="Q29" s="348">
        <f>'Degree Plan'!P45</f>
        <v>3</v>
      </c>
      <c r="R29" s="194" t="str">
        <f>'Degree Plan'!U45</f>
        <v/>
      </c>
      <c r="S29" s="194" t="str">
        <f>'Degree Plan'!V45</f>
        <v/>
      </c>
      <c r="T29" s="194" t="str">
        <f>'Degree Plan'!W45</f>
        <v/>
      </c>
      <c r="U29" s="194" t="str">
        <f>'Degree Plan'!X45</f>
        <v/>
      </c>
      <c r="V29" s="349" t="str">
        <f t="shared" si="35"/>
        <v/>
      </c>
      <c r="W29" s="350" t="str">
        <f t="shared" si="36"/>
        <v/>
      </c>
      <c r="X29" s="152"/>
      <c r="Y29" s="165"/>
      <c r="Z29" s="154"/>
      <c r="AA29" s="155"/>
      <c r="AB29" s="155"/>
      <c r="AC29" s="155"/>
      <c r="AD29" s="155"/>
      <c r="AE29" s="156"/>
      <c r="AF29" s="274" t="str">
        <f t="shared" si="31"/>
        <v/>
      </c>
      <c r="AG29" s="275" t="str">
        <f t="shared" si="32"/>
        <v/>
      </c>
      <c r="AI29" s="61">
        <f t="shared" si="10"/>
        <v>0</v>
      </c>
      <c r="AJ29" s="61">
        <f t="shared" si="11"/>
        <v>0</v>
      </c>
      <c r="AK29" s="61">
        <f t="shared" si="12"/>
        <v>0</v>
      </c>
      <c r="AL29" s="61">
        <f t="shared" si="13"/>
        <v>0</v>
      </c>
      <c r="AM29" s="35">
        <f t="shared" si="14"/>
        <v>0</v>
      </c>
      <c r="AN29" s="35">
        <f t="shared" si="15"/>
        <v>0</v>
      </c>
      <c r="AO29" s="35">
        <f t="shared" si="16"/>
        <v>0</v>
      </c>
      <c r="AP29" s="35">
        <f t="shared" si="17"/>
        <v>0</v>
      </c>
      <c r="AQ29" s="35">
        <f t="shared" si="18"/>
        <v>0</v>
      </c>
      <c r="AS29" s="61">
        <f t="shared" si="19"/>
        <v>0</v>
      </c>
      <c r="AU29" s="61">
        <f t="shared" si="20"/>
        <v>0</v>
      </c>
      <c r="AW29">
        <f t="shared" si="21"/>
        <v>0</v>
      </c>
      <c r="AX29">
        <f t="shared" si="22"/>
        <v>0</v>
      </c>
      <c r="AY29">
        <f t="shared" si="23"/>
        <v>0</v>
      </c>
      <c r="AZ29">
        <f t="shared" si="24"/>
        <v>0</v>
      </c>
      <c r="BA29">
        <f t="shared" si="25"/>
        <v>0</v>
      </c>
      <c r="BB29">
        <f t="shared" si="26"/>
        <v>0</v>
      </c>
      <c r="BC29">
        <f t="shared" si="27"/>
        <v>0</v>
      </c>
      <c r="BD29">
        <f t="shared" si="28"/>
        <v>0</v>
      </c>
    </row>
    <row r="30" spans="1:56" ht="13" thickBot="1">
      <c r="A30" s="143" t="str">
        <f>'Degree Plan'!M38</f>
        <v/>
      </c>
      <c r="B30" s="144" t="str">
        <f>'Degree Plan'!N38</f>
        <v>EECE ___</v>
      </c>
      <c r="C30" s="145" t="str">
        <f>'Degree Plan'!O38</f>
        <v>Elec Lab</v>
      </c>
      <c r="D30" s="146"/>
      <c r="E30" s="171">
        <f>'Degree Plan'!P38</f>
        <v>1</v>
      </c>
      <c r="F30" s="171" t="str">
        <f>'Degree Plan'!U38</f>
        <v/>
      </c>
      <c r="G30" s="171" t="str">
        <f>'Degree Plan'!V38</f>
        <v/>
      </c>
      <c r="H30" s="171" t="str">
        <f>'Degree Plan'!W38</f>
        <v/>
      </c>
      <c r="I30" s="203" t="str">
        <f>'Degree Plan'!X38</f>
        <v/>
      </c>
      <c r="J30" s="274" t="str">
        <f t="shared" ref="J30" si="37">IF(OR(I30="A",I30="B",I30="C",I30="D",I30="F"),E30,"")</f>
        <v/>
      </c>
      <c r="K30" s="295" t="str">
        <f t="shared" ref="K30" si="38">IF(J30="","",AL30*J30)</f>
        <v/>
      </c>
      <c r="L30" s="274" t="str">
        <f t="shared" ref="L30" si="39">IF(J30="","",J30*(AM30))</f>
        <v/>
      </c>
      <c r="M30" s="275" t="str">
        <f t="shared" ref="M30" si="40">IF(J30="","",J30*(AI30+AJ30+AK30+AL30))</f>
        <v/>
      </c>
      <c r="N30" s="160"/>
      <c r="O30" s="367"/>
      <c r="P30" s="368"/>
      <c r="Q30" s="369"/>
      <c r="R30" s="370"/>
      <c r="S30" s="369"/>
      <c r="T30" s="371" t="s">
        <v>107</v>
      </c>
      <c r="U30" s="369"/>
      <c r="V30" s="280">
        <f>SUM(V25:V29)</f>
        <v>0</v>
      </c>
      <c r="W30" s="281">
        <f>SUM(W25:W29)</f>
        <v>0</v>
      </c>
      <c r="X30" s="152"/>
      <c r="Y30" s="165"/>
      <c r="Z30" s="154"/>
      <c r="AA30" s="155"/>
      <c r="AB30" s="155"/>
      <c r="AC30" s="155"/>
      <c r="AD30" s="155"/>
      <c r="AE30" s="156"/>
      <c r="AF30" s="274"/>
      <c r="AG30" s="275"/>
      <c r="AI30" s="61">
        <f t="shared" si="10"/>
        <v>0</v>
      </c>
      <c r="AJ30" s="61">
        <f t="shared" si="11"/>
        <v>0</v>
      </c>
      <c r="AK30" s="61">
        <f t="shared" si="12"/>
        <v>0</v>
      </c>
      <c r="AL30" s="61">
        <f t="shared" si="13"/>
        <v>0</v>
      </c>
      <c r="AM30" s="35">
        <f t="shared" si="14"/>
        <v>0</v>
      </c>
      <c r="AN30" s="35">
        <f t="shared" si="15"/>
        <v>0</v>
      </c>
      <c r="AO30" s="35">
        <f t="shared" si="16"/>
        <v>0</v>
      </c>
      <c r="AP30" s="35">
        <f t="shared" si="17"/>
        <v>0</v>
      </c>
      <c r="AQ30" s="35">
        <f t="shared" si="18"/>
        <v>0</v>
      </c>
      <c r="AS30" s="61">
        <f t="shared" si="19"/>
        <v>0</v>
      </c>
      <c r="AU30" s="61">
        <f t="shared" si="20"/>
        <v>0</v>
      </c>
      <c r="AW30">
        <f t="shared" si="21"/>
        <v>0</v>
      </c>
      <c r="AX30">
        <f t="shared" si="22"/>
        <v>0</v>
      </c>
      <c r="AY30">
        <f t="shared" si="23"/>
        <v>0</v>
      </c>
      <c r="AZ30">
        <f t="shared" si="24"/>
        <v>0</v>
      </c>
      <c r="BA30">
        <f t="shared" si="25"/>
        <v>0</v>
      </c>
      <c r="BB30">
        <f t="shared" si="26"/>
        <v>0</v>
      </c>
      <c r="BC30">
        <f t="shared" si="27"/>
        <v>0</v>
      </c>
      <c r="BD30">
        <f t="shared" si="28"/>
        <v>0</v>
      </c>
    </row>
    <row r="31" spans="1:56">
      <c r="A31" s="143" t="str">
        <f>'Degree Plan'!M46</f>
        <v/>
      </c>
      <c r="B31" s="144" t="str">
        <f>'Degree Plan'!N46</f>
        <v>EECE ___</v>
      </c>
      <c r="C31" s="145" t="str">
        <f>'Degree Plan'!O46</f>
        <v>_____ EECE Ele1</v>
      </c>
      <c r="D31" s="146"/>
      <c r="E31" s="147">
        <f>'Degree Plan'!P46</f>
        <v>3</v>
      </c>
      <c r="F31" s="148" t="str">
        <f>'Degree Plan'!U46</f>
        <v/>
      </c>
      <c r="G31" s="148" t="str">
        <f>'Degree Plan'!V46</f>
        <v/>
      </c>
      <c r="H31" s="148" t="str">
        <f>'Degree Plan'!W46</f>
        <v/>
      </c>
      <c r="I31" s="148" t="str">
        <f>'Degree Plan'!X46</f>
        <v/>
      </c>
      <c r="J31" s="274" t="str">
        <f t="shared" si="0"/>
        <v/>
      </c>
      <c r="K31" s="295" t="str">
        <f t="shared" si="1"/>
        <v/>
      </c>
      <c r="L31" s="274" t="str">
        <f t="shared" si="2"/>
        <v/>
      </c>
      <c r="M31" s="275" t="str">
        <f t="shared" si="3"/>
        <v/>
      </c>
      <c r="N31" s="181" t="s">
        <v>110</v>
      </c>
      <c r="O31" s="167"/>
      <c r="P31" s="168"/>
      <c r="Q31" s="118"/>
      <c r="R31" s="118"/>
      <c r="S31" s="169"/>
      <c r="T31" s="169"/>
      <c r="U31" s="169"/>
      <c r="V31" s="282"/>
      <c r="W31" s="283"/>
      <c r="X31" s="152"/>
      <c r="Y31" s="165"/>
      <c r="Z31" s="154"/>
      <c r="AA31" s="155"/>
      <c r="AB31" s="155"/>
      <c r="AC31" s="155"/>
      <c r="AD31" s="155"/>
      <c r="AE31" s="156"/>
      <c r="AF31" s="274" t="str">
        <f t="shared" si="31"/>
        <v/>
      </c>
      <c r="AG31" s="275" t="str">
        <f t="shared" si="32"/>
        <v/>
      </c>
      <c r="AI31" s="61">
        <f t="shared" si="10"/>
        <v>0</v>
      </c>
      <c r="AJ31" s="61">
        <f t="shared" si="11"/>
        <v>0</v>
      </c>
      <c r="AK31" s="61">
        <f t="shared" si="12"/>
        <v>0</v>
      </c>
      <c r="AL31" s="61">
        <f t="shared" si="13"/>
        <v>0</v>
      </c>
      <c r="AM31" s="35">
        <f t="shared" si="14"/>
        <v>0</v>
      </c>
      <c r="AN31" s="35">
        <f t="shared" si="15"/>
        <v>0</v>
      </c>
      <c r="AO31" s="35">
        <f t="shared" si="16"/>
        <v>0</v>
      </c>
      <c r="AP31" s="35">
        <f t="shared" si="17"/>
        <v>0</v>
      </c>
      <c r="AQ31" s="35">
        <f t="shared" si="18"/>
        <v>0</v>
      </c>
      <c r="AS31" s="61">
        <f t="shared" si="19"/>
        <v>0</v>
      </c>
      <c r="AU31" s="61">
        <f t="shared" si="20"/>
        <v>0</v>
      </c>
      <c r="AW31">
        <f t="shared" si="21"/>
        <v>0</v>
      </c>
      <c r="AX31">
        <f t="shared" si="22"/>
        <v>0</v>
      </c>
      <c r="AY31">
        <f t="shared" si="23"/>
        <v>0</v>
      </c>
      <c r="AZ31">
        <f t="shared" si="24"/>
        <v>0</v>
      </c>
      <c r="BA31">
        <f t="shared" si="25"/>
        <v>0</v>
      </c>
      <c r="BB31">
        <f t="shared" si="26"/>
        <v>0</v>
      </c>
      <c r="BC31">
        <f t="shared" si="27"/>
        <v>0</v>
      </c>
      <c r="BD31">
        <f t="shared" si="28"/>
        <v>0</v>
      </c>
    </row>
    <row r="32" spans="1:56" ht="13" thickBot="1">
      <c r="A32" s="143" t="str">
        <f>'Degree Plan'!M37</f>
        <v/>
      </c>
      <c r="B32" s="144" t="str">
        <f>'Degree Plan'!N37</f>
        <v>EECE ___</v>
      </c>
      <c r="C32" s="145" t="str">
        <f>'Degree Plan'!O37</f>
        <v>_____ EECE Ele1</v>
      </c>
      <c r="D32" s="146"/>
      <c r="E32" s="147">
        <f>'Degree Plan'!P37</f>
        <v>3</v>
      </c>
      <c r="F32" s="148" t="str">
        <f>'Degree Plan'!U37</f>
        <v/>
      </c>
      <c r="G32" s="148" t="str">
        <f>'Degree Plan'!V37</f>
        <v/>
      </c>
      <c r="H32" s="148" t="str">
        <f>'Degree Plan'!W37</f>
        <v/>
      </c>
      <c r="I32" s="148" t="str">
        <f>'Degree Plan'!X37</f>
        <v/>
      </c>
      <c r="J32" s="274" t="str">
        <f t="shared" si="0"/>
        <v/>
      </c>
      <c r="K32" s="295" t="str">
        <f t="shared" si="1"/>
        <v/>
      </c>
      <c r="L32" s="274" t="str">
        <f t="shared" si="2"/>
        <v/>
      </c>
      <c r="M32" s="275" t="str">
        <f t="shared" si="3"/>
        <v/>
      </c>
      <c r="N32" s="136" t="str">
        <f>'Degree Plan'!A17</f>
        <v/>
      </c>
      <c r="O32" s="137" t="str">
        <f>'Degree Plan'!B18</f>
        <v>ENGL 101</v>
      </c>
      <c r="P32" s="136" t="str">
        <f>'Degree Plan'!C18</f>
        <v>Rhet and Comp</v>
      </c>
      <c r="Q32" s="170">
        <f>'Degree Plan'!D18</f>
        <v>3</v>
      </c>
      <c r="R32" s="138" t="str">
        <f>'Degree Plan'!I18</f>
        <v/>
      </c>
      <c r="S32" s="138" t="str">
        <f>'Degree Plan'!J18</f>
        <v/>
      </c>
      <c r="T32" s="138" t="str">
        <f>'Degree Plan'!K18</f>
        <v/>
      </c>
      <c r="U32" s="138" t="str">
        <f>'Degree Plan'!L18</f>
        <v/>
      </c>
      <c r="V32" s="284" t="str">
        <f t="shared" ref="V32:V34" si="41">IF(OR(U32="A",U32="B",U32="C",U32="D",U32="F"),Q32,"")</f>
        <v/>
      </c>
      <c r="W32" s="285" t="str">
        <f t="shared" ref="W32:W34" si="42">IF(V32="","",AS32*V32)</f>
        <v/>
      </c>
      <c r="X32" s="152"/>
      <c r="Y32" s="270"/>
      <c r="Z32" s="155"/>
      <c r="AA32" s="155"/>
      <c r="AB32" s="155"/>
      <c r="AC32" s="155"/>
      <c r="AD32" s="155"/>
      <c r="AE32" s="165" t="s">
        <v>174</v>
      </c>
      <c r="AF32" s="276" t="str">
        <f>IF(V97+AF97=0,"",V97+AF97)</f>
        <v/>
      </c>
      <c r="AG32" s="277" t="str">
        <f>IF(W97+AG97=0,"",W97+AG97)</f>
        <v/>
      </c>
      <c r="AI32" s="61">
        <f t="shared" si="10"/>
        <v>0</v>
      </c>
      <c r="AJ32" s="61">
        <f t="shared" si="11"/>
        <v>0</v>
      </c>
      <c r="AK32" s="61">
        <f t="shared" si="12"/>
        <v>0</v>
      </c>
      <c r="AL32" s="61">
        <f t="shared" si="13"/>
        <v>0</v>
      </c>
      <c r="AM32" s="35">
        <f t="shared" si="14"/>
        <v>0</v>
      </c>
      <c r="AN32" s="35">
        <f t="shared" si="15"/>
        <v>0</v>
      </c>
      <c r="AO32" s="35">
        <f t="shared" si="16"/>
        <v>0</v>
      </c>
      <c r="AP32" s="35">
        <f t="shared" si="17"/>
        <v>0</v>
      </c>
      <c r="AQ32" s="35">
        <f t="shared" si="18"/>
        <v>0</v>
      </c>
      <c r="AS32" s="61">
        <f t="shared" si="19"/>
        <v>0</v>
      </c>
      <c r="AU32" s="61">
        <f t="shared" si="20"/>
        <v>0</v>
      </c>
      <c r="AW32">
        <f t="shared" si="21"/>
        <v>0</v>
      </c>
      <c r="AX32">
        <f t="shared" si="22"/>
        <v>0</v>
      </c>
      <c r="AY32">
        <f t="shared" si="23"/>
        <v>0</v>
      </c>
      <c r="AZ32">
        <f t="shared" si="24"/>
        <v>0</v>
      </c>
      <c r="BA32">
        <f t="shared" si="25"/>
        <v>0</v>
      </c>
      <c r="BB32">
        <f t="shared" si="26"/>
        <v>0</v>
      </c>
      <c r="BC32">
        <f t="shared" si="27"/>
        <v>0</v>
      </c>
      <c r="BD32">
        <f t="shared" si="28"/>
        <v>0</v>
      </c>
    </row>
    <row r="33" spans="1:56">
      <c r="A33" s="143" t="str">
        <f>'Degree Plan'!A45</f>
        <v/>
      </c>
      <c r="B33" s="144" t="str">
        <f>'Degree Plan'!B45</f>
        <v>EECE ___</v>
      </c>
      <c r="C33" s="145" t="str">
        <f>'Degree Plan'!C45</f>
        <v>_____ EECE Ele1</v>
      </c>
      <c r="D33" s="146"/>
      <c r="E33" s="147">
        <f>'Degree Plan'!D45</f>
        <v>3</v>
      </c>
      <c r="F33" s="148" t="str">
        <f>'Degree Plan'!I45</f>
        <v/>
      </c>
      <c r="G33" s="148" t="str">
        <f>'Degree Plan'!J45</f>
        <v/>
      </c>
      <c r="H33" s="148" t="str">
        <f>'Degree Plan'!K45</f>
        <v/>
      </c>
      <c r="I33" s="148" t="str">
        <f>'Degree Plan'!L45</f>
        <v/>
      </c>
      <c r="J33" s="274" t="str">
        <f t="shared" si="0"/>
        <v/>
      </c>
      <c r="K33" s="295" t="str">
        <f t="shared" si="1"/>
        <v/>
      </c>
      <c r="L33" s="274" t="str">
        <f t="shared" si="2"/>
        <v/>
      </c>
      <c r="M33" s="275" t="str">
        <f t="shared" si="3"/>
        <v/>
      </c>
      <c r="N33" s="149" t="str">
        <f>'Degree Plan'!M16</f>
        <v/>
      </c>
      <c r="O33" s="150" t="str">
        <f>'Degree Plan'!N16</f>
        <v>ENGL 102</v>
      </c>
      <c r="P33" s="149" t="str">
        <f>'Degree Plan'!O16</f>
        <v>Comp and Lit</v>
      </c>
      <c r="Q33" s="171">
        <f>'Degree Plan'!P16</f>
        <v>3</v>
      </c>
      <c r="R33" s="151" t="str">
        <f>'Degree Plan'!U16</f>
        <v/>
      </c>
      <c r="S33" s="151" t="str">
        <f>'Degree Plan'!V16</f>
        <v/>
      </c>
      <c r="T33" s="151" t="str">
        <f>'Degree Plan'!W16</f>
        <v/>
      </c>
      <c r="U33" s="151" t="str">
        <f>'Degree Plan'!X16</f>
        <v/>
      </c>
      <c r="V33" s="274" t="str">
        <f t="shared" si="41"/>
        <v/>
      </c>
      <c r="W33" s="275" t="str">
        <f t="shared" si="42"/>
        <v/>
      </c>
      <c r="X33" s="106"/>
      <c r="Y33" s="107" t="s">
        <v>158</v>
      </c>
      <c r="Z33" s="108"/>
      <c r="AA33" s="109"/>
      <c r="AB33" s="109"/>
      <c r="AC33" s="109"/>
      <c r="AD33" s="109"/>
      <c r="AE33" s="110"/>
      <c r="AF33" s="111"/>
      <c r="AG33" s="112"/>
      <c r="AI33" s="61">
        <f t="shared" si="10"/>
        <v>0</v>
      </c>
      <c r="AJ33" s="61">
        <f t="shared" si="11"/>
        <v>0</v>
      </c>
      <c r="AK33" s="61">
        <f t="shared" si="12"/>
        <v>0</v>
      </c>
      <c r="AL33" s="61">
        <f t="shared" si="13"/>
        <v>0</v>
      </c>
      <c r="AM33" s="35">
        <f t="shared" si="14"/>
        <v>0</v>
      </c>
      <c r="AN33" s="35">
        <f t="shared" si="15"/>
        <v>0</v>
      </c>
      <c r="AO33" s="35">
        <f t="shared" si="16"/>
        <v>0</v>
      </c>
      <c r="AP33" s="35">
        <f t="shared" si="17"/>
        <v>0</v>
      </c>
      <c r="AQ33" s="35">
        <f t="shared" si="18"/>
        <v>0</v>
      </c>
      <c r="AS33" s="61">
        <f t="shared" si="19"/>
        <v>0</v>
      </c>
      <c r="AU33" s="61">
        <f t="shared" si="20"/>
        <v>0</v>
      </c>
      <c r="AW33">
        <f t="shared" si="21"/>
        <v>0</v>
      </c>
      <c r="AX33">
        <f t="shared" si="22"/>
        <v>0</v>
      </c>
      <c r="AY33">
        <f t="shared" si="23"/>
        <v>0</v>
      </c>
      <c r="AZ33">
        <f t="shared" si="24"/>
        <v>0</v>
      </c>
      <c r="BA33">
        <f t="shared" si="25"/>
        <v>0</v>
      </c>
      <c r="BB33">
        <f t="shared" si="26"/>
        <v>0</v>
      </c>
      <c r="BC33">
        <f t="shared" si="27"/>
        <v>0</v>
      </c>
      <c r="BD33">
        <f t="shared" si="28"/>
        <v>0</v>
      </c>
    </row>
    <row r="34" spans="1:56">
      <c r="A34" s="175" t="str">
        <f>'Degree Plan'!A46</f>
        <v/>
      </c>
      <c r="B34" s="176" t="str">
        <f>'Degree Plan'!B46</f>
        <v>EECE ___</v>
      </c>
      <c r="C34" s="177" t="str">
        <f>'Degree Plan'!C46</f>
        <v>_____ EECE Ele1</v>
      </c>
      <c r="D34" s="178"/>
      <c r="E34" s="179">
        <f>'Degree Plan'!D46</f>
        <v>3</v>
      </c>
      <c r="F34" s="180" t="str">
        <f>'Degree Plan'!I46</f>
        <v/>
      </c>
      <c r="G34" s="180" t="str">
        <f>'Degree Plan'!J46</f>
        <v/>
      </c>
      <c r="H34" s="180" t="str">
        <f>'Degree Plan'!K46</f>
        <v/>
      </c>
      <c r="I34" s="180" t="str">
        <f>'Degree Plan'!L46</f>
        <v/>
      </c>
      <c r="J34" s="286" t="str">
        <f t="shared" si="0"/>
        <v/>
      </c>
      <c r="K34" s="296" t="str">
        <f t="shared" si="1"/>
        <v/>
      </c>
      <c r="L34" s="286" t="str">
        <f t="shared" si="2"/>
        <v/>
      </c>
      <c r="M34" s="287" t="str">
        <f t="shared" si="3"/>
        <v/>
      </c>
      <c r="N34" s="172" t="str">
        <f>'Degree Plan'!A42</f>
        <v/>
      </c>
      <c r="O34" s="173" t="str">
        <f>'Degree Plan'!B42</f>
        <v>ENGL 365</v>
      </c>
      <c r="P34" s="172" t="str">
        <f>'Degree Plan'!C42</f>
        <v>Technical Writing</v>
      </c>
      <c r="Q34" s="174">
        <f>'Degree Plan'!D42</f>
        <v>3</v>
      </c>
      <c r="R34" s="159" t="str">
        <f>'Degree Plan'!I42</f>
        <v/>
      </c>
      <c r="S34" s="159" t="str">
        <f>'Degree Plan'!J42</f>
        <v/>
      </c>
      <c r="T34" s="159" t="str">
        <f>'Degree Plan'!K42</f>
        <v/>
      </c>
      <c r="U34" s="159" t="str">
        <f>'Degree Plan'!L42</f>
        <v/>
      </c>
      <c r="V34" s="286" t="str">
        <f t="shared" si="41"/>
        <v/>
      </c>
      <c r="W34" s="287" t="str">
        <f t="shared" si="42"/>
        <v/>
      </c>
      <c r="X34" s="113"/>
      <c r="Y34" s="114" t="s">
        <v>0</v>
      </c>
      <c r="Z34" s="115"/>
      <c r="AA34" s="116"/>
      <c r="AB34" s="116"/>
      <c r="AC34" s="116"/>
      <c r="AD34" s="116"/>
      <c r="AE34" s="117">
        <f>J35</f>
        <v>0</v>
      </c>
      <c r="AF34" s="118" t="s">
        <v>159</v>
      </c>
      <c r="AG34" s="119"/>
      <c r="AI34" s="61">
        <f t="shared" si="10"/>
        <v>0</v>
      </c>
      <c r="AJ34" s="61">
        <f t="shared" si="11"/>
        <v>0</v>
      </c>
      <c r="AK34" s="61">
        <f t="shared" si="12"/>
        <v>0</v>
      </c>
      <c r="AL34" s="61">
        <f t="shared" si="13"/>
        <v>0</v>
      </c>
      <c r="AM34" s="35">
        <f t="shared" si="14"/>
        <v>0</v>
      </c>
      <c r="AN34" s="35">
        <f t="shared" si="15"/>
        <v>0</v>
      </c>
      <c r="AO34" s="35">
        <f t="shared" si="16"/>
        <v>0</v>
      </c>
      <c r="AP34" s="35">
        <f t="shared" si="17"/>
        <v>0</v>
      </c>
      <c r="AQ34" s="35">
        <f t="shared" si="18"/>
        <v>0</v>
      </c>
      <c r="AS34" s="61">
        <f t="shared" si="19"/>
        <v>0</v>
      </c>
      <c r="AU34" s="61">
        <f t="shared" si="20"/>
        <v>0</v>
      </c>
      <c r="AW34">
        <f t="shared" si="21"/>
        <v>0</v>
      </c>
      <c r="AX34">
        <f t="shared" si="22"/>
        <v>0</v>
      </c>
      <c r="AY34">
        <f t="shared" si="23"/>
        <v>0</v>
      </c>
      <c r="AZ34">
        <f t="shared" si="24"/>
        <v>0</v>
      </c>
      <c r="BA34">
        <f t="shared" si="25"/>
        <v>0</v>
      </c>
      <c r="BB34">
        <f t="shared" si="26"/>
        <v>0</v>
      </c>
      <c r="BC34">
        <f t="shared" si="27"/>
        <v>0</v>
      </c>
      <c r="BD34">
        <f t="shared" si="28"/>
        <v>0</v>
      </c>
    </row>
    <row r="35" spans="1:56" ht="13" thickBot="1">
      <c r="A35" s="182"/>
      <c r="B35" s="161"/>
      <c r="C35" s="162"/>
      <c r="D35" s="183"/>
      <c r="E35" s="127"/>
      <c r="F35" s="163"/>
      <c r="G35" s="163"/>
      <c r="H35" s="127"/>
      <c r="I35" s="164" t="s">
        <v>111</v>
      </c>
      <c r="J35" s="297">
        <f>SUM(J11:J34)</f>
        <v>0</v>
      </c>
      <c r="K35" s="298">
        <f>SUM(K11:K34)</f>
        <v>0</v>
      </c>
      <c r="L35" s="299">
        <f>SUM(L11:L34)</f>
        <v>0</v>
      </c>
      <c r="M35" s="300">
        <f>SUM(M11:M34)</f>
        <v>0</v>
      </c>
      <c r="N35" s="183"/>
      <c r="O35" s="161"/>
      <c r="P35" s="162"/>
      <c r="Q35" s="163"/>
      <c r="R35" s="127"/>
      <c r="S35" s="163"/>
      <c r="T35" s="164" t="s">
        <v>107</v>
      </c>
      <c r="U35" s="163"/>
      <c r="V35" s="288">
        <f>SUM(V32:V34)</f>
        <v>0</v>
      </c>
      <c r="W35" s="289">
        <f>SUM(W32:W34)</f>
        <v>0</v>
      </c>
      <c r="X35" s="113"/>
      <c r="Y35" s="114" t="s">
        <v>112</v>
      </c>
      <c r="Z35" s="115"/>
      <c r="AA35" s="116"/>
      <c r="AB35" s="116"/>
      <c r="AC35" s="116"/>
      <c r="AD35" s="116"/>
      <c r="AE35" s="117">
        <f>J40</f>
        <v>0</v>
      </c>
      <c r="AF35" s="118" t="s">
        <v>159</v>
      </c>
      <c r="AG35" s="119"/>
      <c r="AI35" s="61">
        <f t="shared" si="10"/>
        <v>0</v>
      </c>
      <c r="AJ35" s="61">
        <f t="shared" si="11"/>
        <v>0</v>
      </c>
      <c r="AK35" s="61">
        <f t="shared" si="12"/>
        <v>0</v>
      </c>
      <c r="AL35" s="61">
        <f t="shared" si="13"/>
        <v>0</v>
      </c>
      <c r="AM35" s="35">
        <f t="shared" si="14"/>
        <v>0</v>
      </c>
      <c r="AN35" s="35">
        <f t="shared" si="15"/>
        <v>0</v>
      </c>
      <c r="AO35" s="35">
        <f t="shared" si="16"/>
        <v>0</v>
      </c>
      <c r="AP35" s="35">
        <f t="shared" si="17"/>
        <v>0</v>
      </c>
      <c r="AQ35" s="35">
        <f t="shared" si="18"/>
        <v>0</v>
      </c>
      <c r="AS35" s="61">
        <f t="shared" si="19"/>
        <v>0</v>
      </c>
      <c r="AU35" s="61">
        <f t="shared" si="20"/>
        <v>0</v>
      </c>
      <c r="AW35">
        <f t="shared" si="21"/>
        <v>0</v>
      </c>
      <c r="AX35">
        <f t="shared" si="22"/>
        <v>0</v>
      </c>
      <c r="AY35">
        <f t="shared" si="23"/>
        <v>0</v>
      </c>
      <c r="AZ35">
        <f t="shared" si="24"/>
        <v>0</v>
      </c>
      <c r="BA35">
        <f t="shared" si="25"/>
        <v>0</v>
      </c>
      <c r="BB35">
        <f t="shared" si="26"/>
        <v>0</v>
      </c>
      <c r="BC35">
        <f t="shared" si="27"/>
        <v>0</v>
      </c>
      <c r="BD35">
        <f t="shared" si="28"/>
        <v>0</v>
      </c>
    </row>
    <row r="36" spans="1:56">
      <c r="A36" s="184" t="s">
        <v>112</v>
      </c>
      <c r="B36" s="185"/>
      <c r="C36" s="168"/>
      <c r="D36" s="186"/>
      <c r="E36" s="186"/>
      <c r="F36" s="187"/>
      <c r="G36" s="187"/>
      <c r="H36" s="186"/>
      <c r="I36" s="186"/>
      <c r="J36" s="301"/>
      <c r="K36" s="301"/>
      <c r="L36" s="301"/>
      <c r="M36" s="302"/>
      <c r="N36" s="181" t="s">
        <v>113</v>
      </c>
      <c r="O36" s="167"/>
      <c r="P36" s="168"/>
      <c r="Q36" s="118"/>
      <c r="R36" s="118"/>
      <c r="S36" s="169"/>
      <c r="T36" s="169"/>
      <c r="U36" s="169"/>
      <c r="V36" s="282"/>
      <c r="W36" s="283"/>
      <c r="X36" s="113"/>
      <c r="Y36" s="114" t="s">
        <v>114</v>
      </c>
      <c r="Z36" s="115"/>
      <c r="AA36" s="116"/>
      <c r="AB36" s="116"/>
      <c r="AC36" s="116"/>
      <c r="AD36" s="116"/>
      <c r="AE36" s="117">
        <f>J45</f>
        <v>0</v>
      </c>
      <c r="AF36" s="118" t="s">
        <v>159</v>
      </c>
      <c r="AG36" s="119"/>
      <c r="AI36" s="61">
        <f t="shared" si="10"/>
        <v>0</v>
      </c>
      <c r="AJ36" s="61">
        <f t="shared" si="11"/>
        <v>0</v>
      </c>
      <c r="AK36" s="61">
        <f t="shared" si="12"/>
        <v>0</v>
      </c>
      <c r="AL36" s="61">
        <f t="shared" si="13"/>
        <v>0</v>
      </c>
      <c r="AM36" s="35">
        <f t="shared" si="14"/>
        <v>0</v>
      </c>
      <c r="AN36" s="35">
        <f t="shared" si="15"/>
        <v>0</v>
      </c>
      <c r="AO36" s="35">
        <f t="shared" si="16"/>
        <v>0</v>
      </c>
      <c r="AP36" s="35">
        <f t="shared" si="17"/>
        <v>0</v>
      </c>
      <c r="AQ36" s="35">
        <f t="shared" si="18"/>
        <v>0</v>
      </c>
      <c r="AS36" s="61">
        <f t="shared" si="19"/>
        <v>0</v>
      </c>
      <c r="AU36" s="61">
        <f t="shared" si="20"/>
        <v>0</v>
      </c>
      <c r="AW36">
        <f t="shared" si="21"/>
        <v>0</v>
      </c>
      <c r="AX36">
        <f t="shared" si="22"/>
        <v>0</v>
      </c>
      <c r="AY36">
        <f t="shared" si="23"/>
        <v>0</v>
      </c>
      <c r="AZ36">
        <f t="shared" si="24"/>
        <v>0</v>
      </c>
      <c r="BA36">
        <f t="shared" si="25"/>
        <v>0</v>
      </c>
      <c r="BB36">
        <f t="shared" si="26"/>
        <v>0</v>
      </c>
      <c r="BC36">
        <f t="shared" si="27"/>
        <v>0</v>
      </c>
      <c r="BD36">
        <f t="shared" si="28"/>
        <v>0</v>
      </c>
    </row>
    <row r="37" spans="1:56">
      <c r="A37" s="130" t="str">
        <f>'Degree Plan'!M27</f>
        <v/>
      </c>
      <c r="B37" s="188" t="str">
        <f>'Degree Plan'!N27</f>
        <v>ENGR 218</v>
      </c>
      <c r="C37" s="189" t="str">
        <f>'Degree Plan'!O27</f>
        <v xml:space="preserve">Statics &amp; Mechanics            </v>
      </c>
      <c r="D37" s="190"/>
      <c r="E37" s="191">
        <f>'Degree Plan'!P27</f>
        <v>3</v>
      </c>
      <c r="F37" s="192" t="str">
        <f>'Degree Plan'!U27</f>
        <v/>
      </c>
      <c r="G37" s="192" t="str">
        <f>'Degree Plan'!V27</f>
        <v/>
      </c>
      <c r="H37" s="192" t="str">
        <f>'Degree Plan'!W27</f>
        <v/>
      </c>
      <c r="I37" s="192" t="str">
        <f>'Degree Plan'!X27</f>
        <v/>
      </c>
      <c r="J37" s="284" t="str">
        <f>IF(OR(I37="A",I37="B",I37="C",I37="D",I37="F"),E37,"")</f>
        <v/>
      </c>
      <c r="K37" s="294" t="str">
        <f>IF(J37="","",AL37*J37)</f>
        <v/>
      </c>
      <c r="L37" s="284" t="str">
        <f>IF(J37="","",J37*(AM37))</f>
        <v/>
      </c>
      <c r="M37" s="285" t="str">
        <f>IF(J37="","",J37*(AI37+AJ37+AK37+AL37))</f>
        <v/>
      </c>
      <c r="N37" s="136" t="str">
        <f>'Degree Plan'!M15</f>
        <v/>
      </c>
      <c r="O37" s="137" t="str">
        <f>'Degree Plan'!N15</f>
        <v>CMPS 150</v>
      </c>
      <c r="P37" s="136" t="str">
        <f>'Degree Plan'!O15</f>
        <v>Intro to CMPS</v>
      </c>
      <c r="Q37" s="170">
        <f>'Degree Plan'!P15</f>
        <v>3</v>
      </c>
      <c r="R37" s="138" t="str">
        <f>'Degree Plan'!U15</f>
        <v/>
      </c>
      <c r="S37" s="138" t="str">
        <f>'Degree Plan'!V15</f>
        <v/>
      </c>
      <c r="T37" s="138" t="str">
        <f>'Degree Plan'!W15</f>
        <v/>
      </c>
      <c r="U37" s="138" t="str">
        <f>'Degree Plan'!X15</f>
        <v/>
      </c>
      <c r="V37" s="284" t="str">
        <f t="shared" ref="V37:V40" si="43">IF(OR(U37="A",U37="B",U37="C",U37="D",U37="F"),Q37,"")</f>
        <v/>
      </c>
      <c r="W37" s="285" t="str">
        <f t="shared" ref="W37:W40" si="44">IF(V37="","",AS37*V37)</f>
        <v/>
      </c>
      <c r="X37" s="113"/>
      <c r="Y37" s="114" t="s">
        <v>90</v>
      </c>
      <c r="Z37" s="115"/>
      <c r="AA37" s="116"/>
      <c r="AB37" s="116"/>
      <c r="AC37" s="116"/>
      <c r="AD37" s="116"/>
      <c r="AE37" s="117">
        <f>V17</f>
        <v>0</v>
      </c>
      <c r="AF37" s="118" t="s">
        <v>159</v>
      </c>
      <c r="AG37" s="119"/>
      <c r="AI37" s="61">
        <f t="shared" si="10"/>
        <v>0</v>
      </c>
      <c r="AJ37" s="61">
        <f t="shared" si="11"/>
        <v>0</v>
      </c>
      <c r="AK37" s="61">
        <f t="shared" si="12"/>
        <v>0</v>
      </c>
      <c r="AL37" s="61">
        <f t="shared" si="13"/>
        <v>0</v>
      </c>
      <c r="AM37" s="35">
        <f t="shared" si="14"/>
        <v>0</v>
      </c>
      <c r="AN37" s="35">
        <f t="shared" si="15"/>
        <v>0</v>
      </c>
      <c r="AO37" s="35">
        <f t="shared" si="16"/>
        <v>0</v>
      </c>
      <c r="AP37" s="35">
        <f t="shared" si="17"/>
        <v>0</v>
      </c>
      <c r="AQ37" s="35">
        <f t="shared" si="18"/>
        <v>0</v>
      </c>
      <c r="AS37" s="61">
        <f t="shared" si="19"/>
        <v>0</v>
      </c>
      <c r="AU37" s="61">
        <f t="shared" si="20"/>
        <v>0</v>
      </c>
      <c r="AW37">
        <f t="shared" si="21"/>
        <v>0</v>
      </c>
      <c r="AX37">
        <f t="shared" si="22"/>
        <v>0</v>
      </c>
      <c r="AY37">
        <f t="shared" si="23"/>
        <v>0</v>
      </c>
      <c r="AZ37">
        <f t="shared" si="24"/>
        <v>0</v>
      </c>
      <c r="BA37">
        <f t="shared" si="25"/>
        <v>0</v>
      </c>
      <c r="BB37">
        <f t="shared" si="26"/>
        <v>0</v>
      </c>
      <c r="BC37">
        <f t="shared" si="27"/>
        <v>0</v>
      </c>
      <c r="BD37">
        <f t="shared" si="28"/>
        <v>0</v>
      </c>
    </row>
    <row r="38" spans="1:56">
      <c r="A38" s="143" t="str">
        <f>'Degree Plan'!A33</f>
        <v/>
      </c>
      <c r="B38" s="144" t="str">
        <f>'Degree Plan'!B33</f>
        <v>EECE 380</v>
      </c>
      <c r="C38" s="145" t="str">
        <f>'Degree Plan'!C33</f>
        <v>Rand Prob &amp; proc</v>
      </c>
      <c r="D38" s="146"/>
      <c r="E38" s="193">
        <f>'Degree Plan'!D33</f>
        <v>3</v>
      </c>
      <c r="F38" s="151" t="str">
        <f>'Degree Plan'!I33</f>
        <v/>
      </c>
      <c r="G38" s="151" t="str">
        <f>'Degree Plan'!J33</f>
        <v/>
      </c>
      <c r="H38" s="151" t="str">
        <f>'Degree Plan'!K33</f>
        <v/>
      </c>
      <c r="I38" s="148" t="str">
        <f>'Degree Plan'!L33</f>
        <v/>
      </c>
      <c r="J38" s="274" t="str">
        <f>IF(OR(I38="A",I38="B",I38="C",I38="D",I38="F"),E38,"")</f>
        <v/>
      </c>
      <c r="K38" s="295" t="str">
        <f>IF(J38="","",AL38*J38)</f>
        <v/>
      </c>
      <c r="L38" s="274" t="str">
        <f>IF(J38="","",J38*(AM38))</f>
        <v/>
      </c>
      <c r="M38" s="275" t="str">
        <f>IF(J38="","",J38*(AI38+AJ38+AK38+AL38))</f>
        <v/>
      </c>
      <c r="N38" s="345" t="str">
        <f>'Degree Plan'!A24</f>
        <v/>
      </c>
      <c r="O38" s="346" t="str">
        <f>'Degree Plan'!B24</f>
        <v>CMPS 260</v>
      </c>
      <c r="P38" s="347" t="str">
        <f>'Degree Plan'!C24</f>
        <v>Data Struc/Software Design</v>
      </c>
      <c r="Q38" s="348">
        <f>'Degree Plan'!D24</f>
        <v>3</v>
      </c>
      <c r="R38" s="194" t="str">
        <f>'Degree Plan'!I24</f>
        <v/>
      </c>
      <c r="S38" s="194" t="str">
        <f>'Degree Plan'!J24</f>
        <v/>
      </c>
      <c r="T38" s="194" t="str">
        <f>'Degree Plan'!K24</f>
        <v/>
      </c>
      <c r="U38" s="194" t="str">
        <f>'Degree Plan'!L24</f>
        <v/>
      </c>
      <c r="V38" s="349" t="str">
        <f t="shared" si="43"/>
        <v/>
      </c>
      <c r="W38" s="350" t="str">
        <f t="shared" si="44"/>
        <v/>
      </c>
      <c r="X38" s="113"/>
      <c r="Y38" s="114" t="s">
        <v>160</v>
      </c>
      <c r="Z38" s="115"/>
      <c r="AA38" s="116"/>
      <c r="AB38" s="116"/>
      <c r="AC38" s="116"/>
      <c r="AD38" s="116"/>
      <c r="AE38" s="117">
        <f>V23</f>
        <v>0</v>
      </c>
      <c r="AF38" s="118" t="s">
        <v>159</v>
      </c>
      <c r="AG38" s="119"/>
      <c r="AI38" s="61">
        <f t="shared" si="10"/>
        <v>0</v>
      </c>
      <c r="AJ38" s="61">
        <f t="shared" si="11"/>
        <v>0</v>
      </c>
      <c r="AK38" s="61">
        <f t="shared" si="12"/>
        <v>0</v>
      </c>
      <c r="AL38" s="61">
        <f t="shared" si="13"/>
        <v>0</v>
      </c>
      <c r="AM38" s="35">
        <f t="shared" si="14"/>
        <v>0</v>
      </c>
      <c r="AN38" s="35">
        <f t="shared" si="15"/>
        <v>0</v>
      </c>
      <c r="AO38" s="35">
        <f t="shared" si="16"/>
        <v>0</v>
      </c>
      <c r="AP38" s="35">
        <f t="shared" si="17"/>
        <v>0</v>
      </c>
      <c r="AQ38" s="35">
        <f t="shared" si="18"/>
        <v>0</v>
      </c>
      <c r="AS38" s="61">
        <f t="shared" si="19"/>
        <v>0</v>
      </c>
      <c r="AU38" s="61">
        <f t="shared" si="20"/>
        <v>0</v>
      </c>
      <c r="AW38">
        <f t="shared" si="21"/>
        <v>0</v>
      </c>
      <c r="AX38">
        <f t="shared" si="22"/>
        <v>0</v>
      </c>
      <c r="AY38">
        <f t="shared" si="23"/>
        <v>0</v>
      </c>
      <c r="AZ38">
        <f t="shared" si="24"/>
        <v>0</v>
      </c>
      <c r="BA38">
        <f t="shared" si="25"/>
        <v>0</v>
      </c>
      <c r="BB38">
        <f t="shared" si="26"/>
        <v>0</v>
      </c>
      <c r="BC38">
        <f t="shared" si="27"/>
        <v>0</v>
      </c>
      <c r="BD38">
        <f t="shared" si="28"/>
        <v>0</v>
      </c>
    </row>
    <row r="39" spans="1:56">
      <c r="A39" s="175"/>
      <c r="B39" s="176"/>
      <c r="C39" s="365"/>
      <c r="D39" s="159"/>
      <c r="E39" s="159"/>
      <c r="F39" s="159"/>
      <c r="G39" s="159"/>
      <c r="H39" s="159"/>
      <c r="I39" s="366"/>
      <c r="J39" s="286" t="str">
        <f>IF(OR(I39="A",I39="B",I39="C",I39="D",I39="F"),E39,"")</f>
        <v/>
      </c>
      <c r="K39" s="296" t="str">
        <f>IF(J39="","",AL39*J39)</f>
        <v/>
      </c>
      <c r="L39" s="286" t="str">
        <f>IF(J39="","",J39*(AM39))</f>
        <v/>
      </c>
      <c r="M39" s="287" t="str">
        <f>IF(J39="","",J39*(AI39+AJ39+AK39+AL39))</f>
        <v/>
      </c>
      <c r="N39" s="351"/>
      <c r="O39" s="352"/>
      <c r="P39" s="352"/>
      <c r="Q39" s="352"/>
      <c r="R39" s="352"/>
      <c r="S39" s="352"/>
      <c r="T39" s="352"/>
      <c r="U39" s="194" t="str">
        <f>'Degree Plan'!L25</f>
        <v/>
      </c>
      <c r="V39" s="349" t="str">
        <f t="shared" si="43"/>
        <v/>
      </c>
      <c r="W39" s="353" t="str">
        <f t="shared" si="44"/>
        <v/>
      </c>
      <c r="X39" s="113"/>
      <c r="Y39" s="114" t="s">
        <v>161</v>
      </c>
      <c r="Z39" s="115"/>
      <c r="AA39" s="116"/>
      <c r="AB39" s="116"/>
      <c r="AC39" s="116"/>
      <c r="AD39" s="116"/>
      <c r="AE39" s="117">
        <f>V30</f>
        <v>0</v>
      </c>
      <c r="AF39" s="118" t="s">
        <v>159</v>
      </c>
      <c r="AG39" s="119"/>
      <c r="AI39" s="61">
        <f t="shared" si="10"/>
        <v>0</v>
      </c>
      <c r="AJ39" s="61">
        <f t="shared" si="11"/>
        <v>0</v>
      </c>
      <c r="AK39" s="61">
        <f t="shared" si="12"/>
        <v>0</v>
      </c>
      <c r="AL39" s="61">
        <f t="shared" si="13"/>
        <v>0</v>
      </c>
      <c r="AM39" s="35">
        <f t="shared" si="14"/>
        <v>0</v>
      </c>
      <c r="AN39" s="35">
        <f t="shared" si="15"/>
        <v>0</v>
      </c>
      <c r="AO39" s="35">
        <f t="shared" si="16"/>
        <v>0</v>
      </c>
      <c r="AP39" s="35">
        <f t="shared" si="17"/>
        <v>0</v>
      </c>
      <c r="AQ39" s="35">
        <f t="shared" si="18"/>
        <v>0</v>
      </c>
      <c r="AS39" s="61">
        <f t="shared" si="19"/>
        <v>0</v>
      </c>
      <c r="AU39" s="61">
        <f t="shared" si="20"/>
        <v>0</v>
      </c>
      <c r="AW39">
        <f t="shared" si="21"/>
        <v>0</v>
      </c>
      <c r="AX39">
        <f t="shared" si="22"/>
        <v>0</v>
      </c>
      <c r="AY39">
        <f t="shared" si="23"/>
        <v>0</v>
      </c>
      <c r="AZ39">
        <f t="shared" si="24"/>
        <v>0</v>
      </c>
      <c r="BA39">
        <f t="shared" si="25"/>
        <v>0</v>
      </c>
      <c r="BB39">
        <f t="shared" si="26"/>
        <v>0</v>
      </c>
      <c r="BC39">
        <f t="shared" si="27"/>
        <v>0</v>
      </c>
      <c r="BD39">
        <f t="shared" si="28"/>
        <v>0</v>
      </c>
    </row>
    <row r="40" spans="1:56" ht="13" thickBot="1">
      <c r="A40" s="182"/>
      <c r="B40" s="161"/>
      <c r="C40" s="162"/>
      <c r="D40" s="183"/>
      <c r="E40" s="127"/>
      <c r="F40" s="127"/>
      <c r="G40" s="127"/>
      <c r="H40" s="127"/>
      <c r="I40" s="164" t="s">
        <v>111</v>
      </c>
      <c r="J40" s="288">
        <f>SUM(J37:J39)</f>
        <v>0</v>
      </c>
      <c r="K40" s="303">
        <f>SUM(K37:K39)</f>
        <v>0</v>
      </c>
      <c r="L40" s="288">
        <f>SUM(L37:L39)</f>
        <v>0</v>
      </c>
      <c r="M40" s="289">
        <f>SUM(M37:M39)</f>
        <v>0</v>
      </c>
      <c r="U40" s="194" t="str">
        <f>'Degree Plan'!L26</f>
        <v/>
      </c>
      <c r="V40" s="349" t="str">
        <f t="shared" si="43"/>
        <v/>
      </c>
      <c r="W40" t="str">
        <f t="shared" si="44"/>
        <v/>
      </c>
      <c r="X40" s="113"/>
      <c r="Y40" s="114" t="s">
        <v>110</v>
      </c>
      <c r="Z40" s="115"/>
      <c r="AA40" s="116"/>
      <c r="AB40" s="116"/>
      <c r="AC40" s="116"/>
      <c r="AD40" s="116"/>
      <c r="AE40" s="117">
        <f>V35</f>
        <v>0</v>
      </c>
      <c r="AF40" s="118" t="s">
        <v>159</v>
      </c>
      <c r="AG40" s="119"/>
      <c r="AI40" s="61">
        <f t="shared" si="10"/>
        <v>0</v>
      </c>
      <c r="AJ40" s="61">
        <f t="shared" si="11"/>
        <v>0</v>
      </c>
      <c r="AK40" s="61">
        <f t="shared" si="12"/>
        <v>0</v>
      </c>
      <c r="AL40" s="61">
        <f t="shared" si="13"/>
        <v>0</v>
      </c>
      <c r="AM40" s="35">
        <f t="shared" si="14"/>
        <v>0</v>
      </c>
      <c r="AN40" s="35">
        <f t="shared" si="15"/>
        <v>0</v>
      </c>
      <c r="AO40" s="35">
        <f t="shared" si="16"/>
        <v>0</v>
      </c>
      <c r="AP40" s="35">
        <f t="shared" si="17"/>
        <v>0</v>
      </c>
      <c r="AQ40" s="35">
        <f t="shared" si="18"/>
        <v>0</v>
      </c>
      <c r="AS40" s="61">
        <f t="shared" si="19"/>
        <v>0</v>
      </c>
      <c r="AU40" s="61">
        <f t="shared" si="20"/>
        <v>0</v>
      </c>
      <c r="AW40">
        <f t="shared" si="21"/>
        <v>0</v>
      </c>
      <c r="AX40">
        <f t="shared" si="22"/>
        <v>0</v>
      </c>
      <c r="AY40">
        <f t="shared" si="23"/>
        <v>0</v>
      </c>
      <c r="AZ40">
        <f t="shared" si="24"/>
        <v>0</v>
      </c>
      <c r="BA40">
        <f t="shared" si="25"/>
        <v>0</v>
      </c>
      <c r="BB40">
        <f t="shared" si="26"/>
        <v>0</v>
      </c>
      <c r="BC40">
        <f t="shared" si="27"/>
        <v>0</v>
      </c>
      <c r="BD40">
        <f t="shared" si="28"/>
        <v>0</v>
      </c>
    </row>
    <row r="41" spans="1:56" ht="13" thickBot="1">
      <c r="A41" s="184" t="s">
        <v>114</v>
      </c>
      <c r="B41" s="167"/>
      <c r="C41" s="168"/>
      <c r="D41" s="186"/>
      <c r="E41" s="118"/>
      <c r="F41" s="118"/>
      <c r="G41" s="118"/>
      <c r="H41" s="118"/>
      <c r="I41" s="118"/>
      <c r="J41" s="304"/>
      <c r="K41" s="304"/>
      <c r="L41" s="304"/>
      <c r="M41" s="305"/>
      <c r="N41" s="372"/>
      <c r="O41" s="367"/>
      <c r="P41" s="368"/>
      <c r="Q41" s="369"/>
      <c r="R41" s="370"/>
      <c r="S41" s="369"/>
      <c r="T41" s="371" t="s">
        <v>107</v>
      </c>
      <c r="U41" s="369"/>
      <c r="V41" s="280">
        <f>SUM(V37:V40)</f>
        <v>0</v>
      </c>
      <c r="W41" s="281">
        <f>SUM(W37:W40)</f>
        <v>0</v>
      </c>
      <c r="X41" s="113"/>
      <c r="Y41" s="114" t="s">
        <v>113</v>
      </c>
      <c r="Z41" s="115"/>
      <c r="AA41" s="116"/>
      <c r="AB41" s="116"/>
      <c r="AC41" s="116"/>
      <c r="AD41" s="116"/>
      <c r="AE41" s="117">
        <f>V41</f>
        <v>0</v>
      </c>
      <c r="AF41" s="118" t="s">
        <v>159</v>
      </c>
      <c r="AG41" s="119"/>
      <c r="AI41" s="61">
        <f t="shared" si="10"/>
        <v>0</v>
      </c>
      <c r="AJ41" s="61">
        <f t="shared" si="11"/>
        <v>0</v>
      </c>
      <c r="AK41" s="61">
        <f t="shared" si="12"/>
        <v>0</v>
      </c>
      <c r="AL41" s="61">
        <f t="shared" si="13"/>
        <v>0</v>
      </c>
      <c r="AM41" s="35">
        <f t="shared" si="14"/>
        <v>0</v>
      </c>
      <c r="AN41" s="35">
        <f t="shared" si="15"/>
        <v>0</v>
      </c>
      <c r="AO41" s="35">
        <f t="shared" si="16"/>
        <v>0</v>
      </c>
      <c r="AP41" s="35">
        <f t="shared" si="17"/>
        <v>0</v>
      </c>
      <c r="AQ41" s="35">
        <f t="shared" si="18"/>
        <v>0</v>
      </c>
      <c r="AS41" s="61">
        <f t="shared" si="19"/>
        <v>0</v>
      </c>
      <c r="AU41" s="61">
        <f t="shared" si="20"/>
        <v>0</v>
      </c>
      <c r="AW41">
        <f t="shared" si="21"/>
        <v>0</v>
      </c>
      <c r="AX41">
        <f t="shared" si="22"/>
        <v>0</v>
      </c>
      <c r="AY41">
        <f t="shared" si="23"/>
        <v>0</v>
      </c>
      <c r="AZ41">
        <f t="shared" si="24"/>
        <v>0</v>
      </c>
      <c r="BA41">
        <f t="shared" si="25"/>
        <v>0</v>
      </c>
      <c r="BB41">
        <f t="shared" si="26"/>
        <v>0</v>
      </c>
      <c r="BC41">
        <f t="shared" si="27"/>
        <v>0</v>
      </c>
      <c r="BD41">
        <f t="shared" si="28"/>
        <v>0</v>
      </c>
    </row>
    <row r="42" spans="1:56">
      <c r="J42" s="284" t="str">
        <f>IF(OR(I42="A",I42="B",I42="C",I42="D",I42="F"),E42,"")</f>
        <v/>
      </c>
      <c r="K42" s="294" t="str">
        <f>IF(J42="","",AL42*J42)</f>
        <v/>
      </c>
      <c r="L42" s="195" t="str">
        <f>IF(J42="","",J42*(AM42))</f>
        <v/>
      </c>
      <c r="M42" s="196" t="str">
        <f>IF(J42="","",J42*(AI42+AJ42+AK42+AL42))</f>
        <v/>
      </c>
      <c r="N42" s="197" t="s">
        <v>284</v>
      </c>
      <c r="O42" s="198"/>
      <c r="P42" s="199"/>
      <c r="Q42" s="200"/>
      <c r="R42" s="200"/>
      <c r="S42" s="201"/>
      <c r="T42" s="201"/>
      <c r="U42" s="201"/>
      <c r="V42" s="290" t="str">
        <f>IF(OR(U42="A",U42="B",U42="C",U42="D",U42="F"),Q42,"")</f>
        <v/>
      </c>
      <c r="W42" s="291" t="str">
        <f>IF(V42="","",AS42*V42)</f>
        <v/>
      </c>
      <c r="X42" s="113"/>
      <c r="Y42" s="114" t="s">
        <v>162</v>
      </c>
      <c r="Z42" s="115"/>
      <c r="AA42" s="116"/>
      <c r="AB42" s="116"/>
      <c r="AC42" s="116"/>
      <c r="AD42" s="116"/>
      <c r="AE42" s="117">
        <f>AF46+V45</f>
        <v>0</v>
      </c>
      <c r="AF42" s="118" t="s">
        <v>159</v>
      </c>
      <c r="AG42" s="119"/>
      <c r="AI42" s="61">
        <f t="shared" si="10"/>
        <v>0</v>
      </c>
      <c r="AJ42" s="61">
        <f t="shared" si="11"/>
        <v>0</v>
      </c>
      <c r="AK42" s="61">
        <f t="shared" si="12"/>
        <v>0</v>
      </c>
      <c r="AL42" s="61">
        <f t="shared" si="13"/>
        <v>0</v>
      </c>
      <c r="AM42" s="35">
        <f t="shared" si="14"/>
        <v>0</v>
      </c>
      <c r="AN42" s="35">
        <f t="shared" si="15"/>
        <v>0</v>
      </c>
      <c r="AO42" s="35">
        <f t="shared" si="16"/>
        <v>0</v>
      </c>
      <c r="AP42" s="35">
        <f t="shared" si="17"/>
        <v>0</v>
      </c>
      <c r="AQ42" s="35">
        <f t="shared" si="18"/>
        <v>0</v>
      </c>
      <c r="AS42" s="61">
        <f t="shared" si="19"/>
        <v>0</v>
      </c>
      <c r="AU42" s="61">
        <f t="shared" si="20"/>
        <v>0</v>
      </c>
      <c r="AW42">
        <f t="shared" si="21"/>
        <v>0</v>
      </c>
      <c r="AX42">
        <f t="shared" si="22"/>
        <v>0</v>
      </c>
      <c r="AY42">
        <f t="shared" si="23"/>
        <v>0</v>
      </c>
      <c r="AZ42">
        <f t="shared" si="24"/>
        <v>0</v>
      </c>
      <c r="BA42" t="str">
        <f t="shared" si="25"/>
        <v/>
      </c>
      <c r="BB42" t="str">
        <f t="shared" si="26"/>
        <v/>
      </c>
      <c r="BC42">
        <f t="shared" si="27"/>
        <v>0</v>
      </c>
      <c r="BD42">
        <f t="shared" si="28"/>
        <v>0</v>
      </c>
    </row>
    <row r="43" spans="1:56">
      <c r="A43" s="202"/>
      <c r="B43" s="150"/>
      <c r="C43" s="149"/>
      <c r="D43" s="171"/>
      <c r="E43" s="171"/>
      <c r="F43" s="171"/>
      <c r="G43" s="171"/>
      <c r="H43" s="171"/>
      <c r="I43" s="203"/>
      <c r="J43" s="274" t="str">
        <f>IF(OR(I43="A",I43="B",I43="C",I43="D",I43="F"),E43,"")</f>
        <v/>
      </c>
      <c r="K43" s="295" t="str">
        <f>IF(J43="","",AL43*J43)</f>
        <v/>
      </c>
      <c r="L43" s="274" t="str">
        <f>IF(J43="","",J43*(AM43))</f>
        <v/>
      </c>
      <c r="M43" s="275" t="str">
        <f>IF(J43="","",J43*(AI43+AJ43+AK43+AL43))</f>
        <v/>
      </c>
      <c r="N43" s="204" t="str">
        <f>'Degree Plan'!A15</f>
        <v/>
      </c>
      <c r="O43" s="205" t="str">
        <f>'Degree Plan'!B15</f>
        <v>UNIV 100</v>
      </c>
      <c r="P43" s="204" t="str">
        <f>'Degree Plan'!C15</f>
        <v xml:space="preserve"> </v>
      </c>
      <c r="Q43" s="206">
        <f>'Degree Plan'!D15</f>
        <v>2</v>
      </c>
      <c r="R43" s="118" t="str">
        <f>'Degree Plan'!I15</f>
        <v/>
      </c>
      <c r="S43" s="118" t="str">
        <f>'Degree Plan'!J15</f>
        <v/>
      </c>
      <c r="T43" s="118" t="str">
        <f>'Degree Plan'!K15</f>
        <v/>
      </c>
      <c r="U43" s="118" t="str">
        <f>'Degree Plan'!L15</f>
        <v/>
      </c>
      <c r="V43" s="284" t="str">
        <f t="shared" ref="V43:V44" si="45">IF(OR(U43="A",U43="B",U43="C",U43="D",U43="F"),Q43,"")</f>
        <v/>
      </c>
      <c r="W43" s="285" t="str">
        <f t="shared" ref="W43:W44" si="46">IF(V43="","",AS43*V43)</f>
        <v/>
      </c>
      <c r="X43" s="113"/>
      <c r="Y43" s="114"/>
      <c r="Z43" s="115"/>
      <c r="AA43" s="116"/>
      <c r="AB43" s="116"/>
      <c r="AC43" s="116"/>
      <c r="AD43" s="116"/>
      <c r="AE43" s="120"/>
      <c r="AF43" s="118"/>
      <c r="AG43" s="119"/>
      <c r="AI43" s="61">
        <f t="shared" si="10"/>
        <v>0</v>
      </c>
      <c r="AJ43" s="61">
        <f t="shared" si="11"/>
        <v>0</v>
      </c>
      <c r="AK43" s="61">
        <f t="shared" si="12"/>
        <v>0</v>
      </c>
      <c r="AL43" s="61">
        <f t="shared" si="13"/>
        <v>0</v>
      </c>
      <c r="AM43" s="35">
        <f t="shared" si="14"/>
        <v>0</v>
      </c>
      <c r="AN43" s="35">
        <f t="shared" si="15"/>
        <v>0</v>
      </c>
      <c r="AO43" s="35">
        <f t="shared" si="16"/>
        <v>0</v>
      </c>
      <c r="AP43" s="35">
        <f t="shared" si="17"/>
        <v>0</v>
      </c>
      <c r="AQ43" s="35">
        <f t="shared" si="18"/>
        <v>0</v>
      </c>
      <c r="AS43" s="61">
        <f t="shared" si="19"/>
        <v>0</v>
      </c>
      <c r="AU43" s="61">
        <f t="shared" si="20"/>
        <v>0</v>
      </c>
      <c r="AW43">
        <f t="shared" si="21"/>
        <v>0</v>
      </c>
      <c r="AX43">
        <f t="shared" si="22"/>
        <v>0</v>
      </c>
      <c r="AY43">
        <f t="shared" si="23"/>
        <v>0</v>
      </c>
      <c r="AZ43">
        <f t="shared" si="24"/>
        <v>0</v>
      </c>
      <c r="BA43">
        <f t="shared" si="25"/>
        <v>0</v>
      </c>
      <c r="BB43">
        <f t="shared" si="26"/>
        <v>0</v>
      </c>
      <c r="BC43">
        <f t="shared" si="27"/>
        <v>0</v>
      </c>
      <c r="BD43">
        <f t="shared" si="28"/>
        <v>0</v>
      </c>
    </row>
    <row r="44" spans="1:56">
      <c r="A44" s="207"/>
      <c r="B44" s="173"/>
      <c r="C44" s="172"/>
      <c r="D44" s="174"/>
      <c r="E44" s="174"/>
      <c r="F44" s="174"/>
      <c r="G44" s="174"/>
      <c r="H44" s="174"/>
      <c r="I44" s="271" t="s">
        <v>175</v>
      </c>
      <c r="J44" s="306" t="str">
        <f>IF(J97=0,"",J97)</f>
        <v/>
      </c>
      <c r="K44" s="307" t="str">
        <f>IF(K97=0,"",K97)</f>
        <v/>
      </c>
      <c r="L44" s="306" t="str">
        <f>IF(L97=0,"",L97)</f>
        <v/>
      </c>
      <c r="M44" s="308" t="str">
        <f>IF(M97=0,"",M97)</f>
        <v/>
      </c>
      <c r="N44" s="208" t="str">
        <f>'Degree Plan'!A16</f>
        <v/>
      </c>
      <c r="O44" s="209" t="str">
        <f>'Degree Plan'!B16</f>
        <v>UNIV 200</v>
      </c>
      <c r="P44" s="208" t="str">
        <f>'Degree Plan'!C16</f>
        <v xml:space="preserve"> </v>
      </c>
      <c r="Q44" s="210">
        <f>'Degree Plan'!D16</f>
        <v>2</v>
      </c>
      <c r="R44" s="211" t="str">
        <f>'Degree Plan'!I16</f>
        <v/>
      </c>
      <c r="S44" s="211" t="str">
        <f>'Degree Plan'!J16</f>
        <v/>
      </c>
      <c r="T44" s="211" t="str">
        <f>'Degree Plan'!K16</f>
        <v/>
      </c>
      <c r="U44" s="211" t="str">
        <f>'Degree Plan'!L16</f>
        <v/>
      </c>
      <c r="V44" s="286" t="str">
        <f t="shared" si="45"/>
        <v/>
      </c>
      <c r="W44" s="287" t="str">
        <f t="shared" si="46"/>
        <v/>
      </c>
      <c r="X44" s="113"/>
      <c r="Y44" s="114" t="s">
        <v>163</v>
      </c>
      <c r="Z44" s="115"/>
      <c r="AA44" s="116"/>
      <c r="AB44" s="116"/>
      <c r="AC44" s="116"/>
      <c r="AD44" s="116"/>
      <c r="AE44" s="117">
        <f>AE45</f>
        <v>0</v>
      </c>
      <c r="AF44" s="118"/>
      <c r="AG44" s="119"/>
      <c r="AI44" s="61">
        <f t="shared" si="10"/>
        <v>0</v>
      </c>
      <c r="AJ44" s="61">
        <f t="shared" si="11"/>
        <v>0</v>
      </c>
      <c r="AK44" s="61">
        <f t="shared" si="12"/>
        <v>0</v>
      </c>
      <c r="AL44" s="61">
        <f t="shared" si="13"/>
        <v>0</v>
      </c>
      <c r="AM44" s="35">
        <f t="shared" si="14"/>
        <v>0</v>
      </c>
      <c r="AN44" s="35">
        <f t="shared" si="15"/>
        <v>0</v>
      </c>
      <c r="AO44" s="35">
        <f t="shared" si="16"/>
        <v>0</v>
      </c>
      <c r="AP44" s="35">
        <f t="shared" si="17"/>
        <v>0</v>
      </c>
      <c r="AQ44" s="35">
        <f t="shared" si="18"/>
        <v>0</v>
      </c>
      <c r="AS44" s="61">
        <f t="shared" si="19"/>
        <v>0</v>
      </c>
      <c r="AU44" s="61">
        <f t="shared" si="20"/>
        <v>0</v>
      </c>
      <c r="AW44">
        <f t="shared" si="21"/>
        <v>0</v>
      </c>
      <c r="AX44">
        <f t="shared" si="22"/>
        <v>0</v>
      </c>
      <c r="AY44">
        <f t="shared" si="23"/>
        <v>0</v>
      </c>
      <c r="AZ44">
        <f t="shared" si="24"/>
        <v>0</v>
      </c>
      <c r="BA44">
        <f t="shared" si="25"/>
        <v>0</v>
      </c>
      <c r="BB44">
        <f t="shared" si="26"/>
        <v>0</v>
      </c>
      <c r="BC44">
        <f t="shared" si="27"/>
        <v>0</v>
      </c>
      <c r="BD44">
        <f t="shared" si="28"/>
        <v>0</v>
      </c>
    </row>
    <row r="45" spans="1:56" ht="13" thickBot="1">
      <c r="A45" s="65"/>
      <c r="B45" s="63"/>
      <c r="C45" s="101"/>
      <c r="D45" s="32"/>
      <c r="E45" s="66"/>
      <c r="F45" s="66"/>
      <c r="G45" s="66"/>
      <c r="H45" s="66"/>
      <c r="I45" s="62" t="s">
        <v>111</v>
      </c>
      <c r="J45" s="309">
        <f>SUM(J42:J44)</f>
        <v>0</v>
      </c>
      <c r="K45" s="310">
        <f>SUM(K42:K44)</f>
        <v>0</v>
      </c>
      <c r="L45" s="309">
        <f>SUM(L42:L44)</f>
        <v>0</v>
      </c>
      <c r="M45" s="311">
        <f>SUM(M42:M44)</f>
        <v>0</v>
      </c>
      <c r="N45" s="59"/>
      <c r="O45" s="104"/>
      <c r="P45" s="101"/>
      <c r="Q45" s="102"/>
      <c r="R45" s="66"/>
      <c r="S45" s="102"/>
      <c r="T45" s="62" t="s">
        <v>107</v>
      </c>
      <c r="U45" s="103"/>
      <c r="V45" s="292">
        <f>SUM(V43:V44)</f>
        <v>0</v>
      </c>
      <c r="W45" s="293">
        <f>SUM(W43:W44)</f>
        <v>0</v>
      </c>
      <c r="X45" s="121"/>
      <c r="Y45" s="122" t="s">
        <v>164</v>
      </c>
      <c r="Z45" s="123"/>
      <c r="AA45" s="124"/>
      <c r="AB45" s="125"/>
      <c r="AC45" s="125"/>
      <c r="AD45" s="125"/>
      <c r="AE45" s="126">
        <f>SUM(AE34:AE42)</f>
        <v>0</v>
      </c>
      <c r="AF45" s="127"/>
      <c r="AG45" s="128"/>
      <c r="AH45" s="4"/>
      <c r="AI45" s="61">
        <f t="shared" si="10"/>
        <v>0</v>
      </c>
      <c r="AJ45" s="61">
        <f t="shared" si="11"/>
        <v>0</v>
      </c>
      <c r="AK45" s="61">
        <f t="shared" si="12"/>
        <v>0</v>
      </c>
      <c r="AL45" s="61">
        <f t="shared" si="13"/>
        <v>0</v>
      </c>
      <c r="AM45" s="35">
        <f t="shared" si="14"/>
        <v>0</v>
      </c>
      <c r="AN45" s="35">
        <f t="shared" si="15"/>
        <v>0</v>
      </c>
      <c r="AO45" s="35">
        <f t="shared" si="16"/>
        <v>0</v>
      </c>
      <c r="AP45" s="35">
        <f t="shared" si="17"/>
        <v>0</v>
      </c>
      <c r="AQ45" s="35">
        <f t="shared" si="18"/>
        <v>0</v>
      </c>
      <c r="AS45" s="61">
        <f t="shared" si="19"/>
        <v>0</v>
      </c>
      <c r="AU45" s="61">
        <f t="shared" si="20"/>
        <v>0</v>
      </c>
      <c r="AW45">
        <f t="shared" si="21"/>
        <v>0</v>
      </c>
      <c r="AX45">
        <f t="shared" si="22"/>
        <v>0</v>
      </c>
      <c r="AY45">
        <f t="shared" si="23"/>
        <v>0</v>
      </c>
      <c r="AZ45">
        <f t="shared" si="24"/>
        <v>0</v>
      </c>
      <c r="BA45">
        <f t="shared" si="25"/>
        <v>0</v>
      </c>
      <c r="BB45">
        <f t="shared" si="26"/>
        <v>0</v>
      </c>
      <c r="BC45">
        <f t="shared" si="27"/>
        <v>0</v>
      </c>
      <c r="BD45">
        <f t="shared" si="28"/>
        <v>0</v>
      </c>
    </row>
    <row r="46" spans="1:56" ht="13" thickBot="1">
      <c r="A46" s="67"/>
      <c r="B46" s="63"/>
      <c r="C46" s="32"/>
      <c r="D46" s="32"/>
      <c r="E46" s="32"/>
      <c r="F46" s="32"/>
      <c r="G46" s="32"/>
      <c r="H46" s="32"/>
      <c r="I46" s="68" t="s">
        <v>115</v>
      </c>
      <c r="J46" s="312">
        <f>J45+J40+J35</f>
        <v>0</v>
      </c>
      <c r="K46" s="313">
        <f>K45+K40+K35</f>
        <v>0</v>
      </c>
      <c r="L46" s="312">
        <f>L45+L40+L35</f>
        <v>0</v>
      </c>
      <c r="M46" s="314">
        <f>M45+M40+M35</f>
        <v>0</v>
      </c>
      <c r="N46" s="69"/>
      <c r="O46" s="70"/>
      <c r="P46" s="71"/>
      <c r="Q46" s="71"/>
      <c r="R46" s="71"/>
      <c r="S46" s="105"/>
      <c r="T46" s="72" t="s">
        <v>116</v>
      </c>
      <c r="U46" s="105"/>
      <c r="V46" s="278">
        <f>V45+V41+V35+V30+V23+V17</f>
        <v>0</v>
      </c>
      <c r="W46" s="278">
        <f>W45+W41+W35+W30+W23+W17</f>
        <v>0</v>
      </c>
      <c r="X46" s="105"/>
      <c r="Y46" s="105"/>
      <c r="Z46" s="105"/>
      <c r="AA46" s="105"/>
      <c r="AB46" s="105"/>
      <c r="AC46" s="105"/>
      <c r="AD46" s="72" t="s">
        <v>117</v>
      </c>
      <c r="AE46" s="105"/>
      <c r="AF46" s="278">
        <f>SUM(AF11:AF45)</f>
        <v>0</v>
      </c>
      <c r="AG46" s="279">
        <f>SUM(AG11:AG45)</f>
        <v>0</v>
      </c>
      <c r="AH46" s="4"/>
      <c r="AV46" s="73" t="s">
        <v>118</v>
      </c>
      <c r="AW46">
        <f t="shared" ref="AW46:BD46" si="47">SUM(AW11:AW45)</f>
        <v>0</v>
      </c>
      <c r="AX46">
        <f t="shared" si="47"/>
        <v>0</v>
      </c>
      <c r="AY46">
        <f t="shared" si="47"/>
        <v>0</v>
      </c>
      <c r="AZ46">
        <f t="shared" si="47"/>
        <v>0</v>
      </c>
      <c r="BA46">
        <f t="shared" si="47"/>
        <v>0</v>
      </c>
      <c r="BB46">
        <f t="shared" si="47"/>
        <v>0</v>
      </c>
      <c r="BC46">
        <f t="shared" si="47"/>
        <v>0</v>
      </c>
      <c r="BD46">
        <f t="shared" si="47"/>
        <v>0</v>
      </c>
    </row>
    <row r="47" spans="1:56">
      <c r="AH47" s="4"/>
      <c r="AW47" t="s">
        <v>94</v>
      </c>
      <c r="BA47" t="s">
        <v>95</v>
      </c>
      <c r="BC47" t="s">
        <v>96</v>
      </c>
    </row>
    <row r="48" spans="1:56" ht="13" thickBot="1">
      <c r="A48" s="4"/>
      <c r="B48" s="4"/>
      <c r="C48" s="4"/>
      <c r="D48" s="4"/>
      <c r="E48" s="4"/>
      <c r="F48" s="4"/>
      <c r="G48" s="4"/>
      <c r="H48" s="4"/>
      <c r="I48" s="41"/>
      <c r="J48" s="59"/>
      <c r="K48" s="59"/>
      <c r="L48" s="59"/>
      <c r="M48" s="59"/>
      <c r="N48" s="4"/>
      <c r="O48" s="4"/>
      <c r="P48" s="4"/>
      <c r="Q48" s="4"/>
      <c r="R48" s="4"/>
      <c r="S48" s="4"/>
      <c r="T48" s="4"/>
      <c r="U48" s="41"/>
      <c r="V48" s="59"/>
      <c r="W48" s="59"/>
      <c r="X48" s="4"/>
      <c r="Y48" s="4"/>
      <c r="Z48" s="4"/>
      <c r="AA48" s="4"/>
      <c r="AB48" s="4"/>
      <c r="AC48" s="4"/>
      <c r="AD48" s="4"/>
      <c r="AE48" s="41"/>
      <c r="AF48" s="59"/>
      <c r="AG48" s="59"/>
      <c r="AH48" s="4"/>
      <c r="AW48" s="56"/>
      <c r="AX48" s="57" t="s">
        <v>100</v>
      </c>
      <c r="AY48" s="33"/>
      <c r="AZ48" s="58" t="s">
        <v>101</v>
      </c>
      <c r="BA48" s="56"/>
      <c r="BB48" s="57" t="s">
        <v>100</v>
      </c>
      <c r="BC48" s="56"/>
      <c r="BD48" s="57" t="s">
        <v>100</v>
      </c>
    </row>
    <row r="49" spans="1:34" ht="13" thickTop="1">
      <c r="A49" s="4"/>
      <c r="B49" s="4"/>
      <c r="C49" s="4"/>
      <c r="D49" s="4"/>
      <c r="E49" s="4"/>
      <c r="F49" s="407" t="s">
        <v>120</v>
      </c>
      <c r="G49" s="408"/>
      <c r="H49" s="408"/>
      <c r="I49" s="408"/>
      <c r="J49" s="408"/>
      <c r="K49" s="408"/>
      <c r="L49" s="408"/>
      <c r="M49" s="408"/>
      <c r="N49" s="408"/>
      <c r="O49" s="409"/>
      <c r="P49" s="407" t="s">
        <v>121</v>
      </c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9"/>
      <c r="AG49" s="4"/>
      <c r="AH49" s="4"/>
    </row>
    <row r="50" spans="1:34">
      <c r="A50" s="4"/>
      <c r="B50" s="4"/>
      <c r="C50" s="4"/>
      <c r="D50" s="4"/>
      <c r="E50" s="4"/>
      <c r="F50" s="393" t="s">
        <v>122</v>
      </c>
      <c r="G50" s="394"/>
      <c r="H50" s="394"/>
      <c r="I50" s="394"/>
      <c r="J50" s="394"/>
      <c r="K50" s="394"/>
      <c r="L50" s="394"/>
      <c r="M50" s="394"/>
      <c r="N50" s="394"/>
      <c r="O50" s="395"/>
      <c r="P50" s="390" t="s">
        <v>123</v>
      </c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2"/>
      <c r="AG50" s="4"/>
      <c r="AH50" s="4"/>
    </row>
    <row r="51" spans="1:34">
      <c r="A51" s="4"/>
      <c r="B51" s="4"/>
      <c r="C51" s="4"/>
      <c r="D51" s="4"/>
      <c r="E51" s="4"/>
      <c r="F51" s="424" t="s">
        <v>124</v>
      </c>
      <c r="G51" s="425"/>
      <c r="H51" s="425"/>
      <c r="I51" s="425"/>
      <c r="J51" s="399" t="s">
        <v>125</v>
      </c>
      <c r="K51" s="399"/>
      <c r="L51" s="399"/>
      <c r="M51" s="399" t="s">
        <v>126</v>
      </c>
      <c r="N51" s="399"/>
      <c r="O51" s="426"/>
      <c r="P51" s="402" t="s">
        <v>124</v>
      </c>
      <c r="Q51" s="403"/>
      <c r="R51" s="399"/>
      <c r="S51" s="399"/>
      <c r="T51" s="399"/>
      <c r="U51" s="399"/>
      <c r="V51" s="399" t="s">
        <v>127</v>
      </c>
      <c r="W51" s="399"/>
      <c r="X51" s="399"/>
      <c r="Y51" s="399"/>
      <c r="Z51" s="399"/>
      <c r="AA51" s="396" t="s">
        <v>126</v>
      </c>
      <c r="AB51" s="397"/>
      <c r="AC51" s="397"/>
      <c r="AD51" s="397"/>
      <c r="AE51" s="397"/>
      <c r="AF51" s="398"/>
      <c r="AG51" s="4"/>
      <c r="AH51" s="4"/>
    </row>
    <row r="52" spans="1:34">
      <c r="A52" s="4"/>
      <c r="B52" s="4"/>
      <c r="C52" s="4"/>
      <c r="D52" s="4"/>
      <c r="E52" s="4"/>
      <c r="F52" s="427"/>
      <c r="G52" s="428"/>
      <c r="H52" s="428"/>
      <c r="I52" s="428"/>
      <c r="J52" s="401"/>
      <c r="K52" s="401"/>
      <c r="L52" s="401"/>
      <c r="M52" s="401"/>
      <c r="N52" s="401"/>
      <c r="O52" s="411"/>
      <c r="P52" s="76" t="s">
        <v>128</v>
      </c>
      <c r="Q52" s="396" t="s">
        <v>129</v>
      </c>
      <c r="R52" s="397"/>
      <c r="S52" s="397"/>
      <c r="T52" s="397"/>
      <c r="U52" s="403"/>
      <c r="V52" s="399" t="s">
        <v>128</v>
      </c>
      <c r="W52" s="399"/>
      <c r="X52" s="399"/>
      <c r="Y52" s="399"/>
      <c r="Z52" s="75" t="s">
        <v>129</v>
      </c>
      <c r="AA52" s="396"/>
      <c r="AB52" s="397"/>
      <c r="AC52" s="397"/>
      <c r="AD52" s="397"/>
      <c r="AE52" s="397"/>
      <c r="AF52" s="398"/>
      <c r="AG52" s="4"/>
      <c r="AH52" s="4"/>
    </row>
    <row r="53" spans="1:34">
      <c r="A53" s="4"/>
      <c r="B53" s="4"/>
      <c r="C53" s="4"/>
      <c r="D53" s="78" t="s">
        <v>130</v>
      </c>
      <c r="E53" s="78"/>
      <c r="F53" s="400"/>
      <c r="G53" s="401"/>
      <c r="H53" s="401"/>
      <c r="I53" s="401"/>
      <c r="J53" s="401"/>
      <c r="K53" s="401"/>
      <c r="L53" s="401"/>
      <c r="M53" s="401"/>
      <c r="N53" s="401"/>
      <c r="O53" s="411"/>
      <c r="P53" s="76">
        <f>L100</f>
        <v>0</v>
      </c>
      <c r="Q53" s="410" t="s">
        <v>131</v>
      </c>
      <c r="R53" s="397"/>
      <c r="S53" s="397"/>
      <c r="T53" s="397"/>
      <c r="U53" s="403"/>
      <c r="V53" s="399">
        <f>AA53-P53</f>
        <v>0</v>
      </c>
      <c r="W53" s="399"/>
      <c r="X53" s="399"/>
      <c r="Y53" s="399"/>
      <c r="Z53" s="80" t="s">
        <v>131</v>
      </c>
      <c r="AA53" s="396">
        <f>L46</f>
        <v>0</v>
      </c>
      <c r="AB53" s="397"/>
      <c r="AC53" s="397"/>
      <c r="AD53" s="397"/>
      <c r="AE53" s="397"/>
      <c r="AF53" s="398"/>
      <c r="AG53" s="4"/>
      <c r="AH53" s="4"/>
    </row>
    <row r="54" spans="1:34">
      <c r="A54" s="4"/>
      <c r="B54" s="4"/>
      <c r="C54" s="4"/>
      <c r="D54" s="78" t="s">
        <v>132</v>
      </c>
      <c r="E54" s="78"/>
      <c r="F54" s="420">
        <f>J100+V100+AF100</f>
        <v>0</v>
      </c>
      <c r="G54" s="397"/>
      <c r="H54" s="397"/>
      <c r="I54" s="403"/>
      <c r="J54" s="396">
        <f>M54-F54</f>
        <v>0</v>
      </c>
      <c r="K54" s="397"/>
      <c r="L54" s="403"/>
      <c r="M54" s="396">
        <f>J46+V46+AF46</f>
        <v>0</v>
      </c>
      <c r="N54" s="397"/>
      <c r="O54" s="398"/>
      <c r="P54" s="79"/>
      <c r="Q54" s="412"/>
      <c r="R54" s="397"/>
      <c r="S54" s="397"/>
      <c r="T54" s="397"/>
      <c r="U54" s="403"/>
      <c r="V54" s="401"/>
      <c r="W54" s="401"/>
      <c r="X54" s="401"/>
      <c r="Y54" s="401"/>
      <c r="Z54" s="77"/>
      <c r="AA54" s="412"/>
      <c r="AB54" s="397"/>
      <c r="AC54" s="397"/>
      <c r="AD54" s="397"/>
      <c r="AE54" s="397"/>
      <c r="AF54" s="398"/>
      <c r="AG54" s="4"/>
      <c r="AH54" s="4"/>
    </row>
    <row r="55" spans="1:34">
      <c r="A55" s="4"/>
      <c r="B55" s="4"/>
      <c r="C55" s="4"/>
      <c r="D55" s="78" t="s">
        <v>133</v>
      </c>
      <c r="E55" s="78"/>
      <c r="F55" s="420">
        <f>K100+W100+AG100</f>
        <v>0</v>
      </c>
      <c r="G55" s="397"/>
      <c r="H55" s="397"/>
      <c r="I55" s="403"/>
      <c r="J55" s="396">
        <f>M55-F55</f>
        <v>0</v>
      </c>
      <c r="K55" s="397"/>
      <c r="L55" s="403"/>
      <c r="M55" s="396">
        <f>K46+W46+AG46</f>
        <v>0</v>
      </c>
      <c r="N55" s="397"/>
      <c r="O55" s="398"/>
      <c r="P55" s="76">
        <f>M100</f>
        <v>0</v>
      </c>
      <c r="Q55" s="410" t="s">
        <v>131</v>
      </c>
      <c r="R55" s="397"/>
      <c r="S55" s="397"/>
      <c r="T55" s="397"/>
      <c r="U55" s="403"/>
      <c r="V55" s="399">
        <f>AA55-P55</f>
        <v>0</v>
      </c>
      <c r="W55" s="399"/>
      <c r="X55" s="399"/>
      <c r="Y55" s="399"/>
      <c r="Z55" s="77"/>
      <c r="AA55" s="396">
        <f>M46</f>
        <v>0</v>
      </c>
      <c r="AB55" s="397"/>
      <c r="AC55" s="397"/>
      <c r="AD55" s="397"/>
      <c r="AE55" s="397"/>
      <c r="AF55" s="398"/>
      <c r="AG55" s="4"/>
      <c r="AH55" s="4"/>
    </row>
    <row r="56" spans="1:34" ht="13" thickBot="1">
      <c r="A56" s="4"/>
      <c r="B56" s="4"/>
      <c r="C56" s="4"/>
      <c r="D56" s="78" t="s">
        <v>134</v>
      </c>
      <c r="E56" s="78"/>
      <c r="F56" s="413"/>
      <c r="G56" s="414"/>
      <c r="H56" s="414"/>
      <c r="I56" s="414"/>
      <c r="J56" s="415" t="str">
        <f>IF(J54=0,"",TRUNC(1000*J55/J54)/1000)</f>
        <v/>
      </c>
      <c r="K56" s="415"/>
      <c r="L56" s="415"/>
      <c r="M56" s="415" t="str">
        <f>IF(M54=0,"",TRUNC(1000*M55/M54)/1000)</f>
        <v/>
      </c>
      <c r="N56" s="415"/>
      <c r="O56" s="416"/>
      <c r="P56" s="81"/>
      <c r="Q56" s="417"/>
      <c r="R56" s="418"/>
      <c r="S56" s="418"/>
      <c r="T56" s="418"/>
      <c r="U56" s="419"/>
      <c r="V56" s="415" t="str">
        <f>IF(V53=0,"",TRUNC(1000*V55/V53)/1000)</f>
        <v/>
      </c>
      <c r="W56" s="415"/>
      <c r="X56" s="415"/>
      <c r="Y56" s="415"/>
      <c r="Z56" s="82"/>
      <c r="AA56" s="421" t="str">
        <f>IF(AA53=0,"",TRUNC(1000*AA55/AA53)/1000)</f>
        <v/>
      </c>
      <c r="AB56" s="422"/>
      <c r="AC56" s="422"/>
      <c r="AD56" s="422"/>
      <c r="AE56" s="422"/>
      <c r="AF56" s="423"/>
      <c r="AG56" s="4"/>
      <c r="AH56" s="4"/>
    </row>
    <row r="57" spans="1:34" ht="13" thickTop="1">
      <c r="A57" s="46" t="s">
        <v>135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4"/>
      <c r="M59" s="83"/>
      <c r="N59" s="83"/>
      <c r="O59" s="83"/>
      <c r="P59" s="4"/>
      <c r="Q59" s="4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4"/>
      <c r="AD59" s="83"/>
      <c r="AE59" s="83"/>
      <c r="AF59" s="83"/>
      <c r="AG59" s="83"/>
      <c r="AH59" s="4"/>
    </row>
    <row r="60" spans="1:34">
      <c r="A60" s="4" t="s">
        <v>136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 t="s">
        <v>137</v>
      </c>
      <c r="N60" s="4"/>
      <c r="O60" s="4"/>
      <c r="P60" s="4"/>
      <c r="Q60" s="4"/>
      <c r="R60" s="4" t="s">
        <v>138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 t="s">
        <v>137</v>
      </c>
      <c r="AE60" s="4"/>
      <c r="AF60" s="4"/>
      <c r="AG60" s="4"/>
      <c r="AH60" s="4"/>
    </row>
    <row r="61" spans="1:3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>
      <c r="AH63" s="4"/>
    </row>
    <row r="64" spans="1:34">
      <c r="AH64" s="4"/>
    </row>
    <row r="65" spans="1:5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5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5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5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5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5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56">
      <c r="A71" s="4"/>
      <c r="B71" s="4"/>
      <c r="C71" s="41" t="s">
        <v>73</v>
      </c>
      <c r="D71" s="4" t="str">
        <f>N3</f>
        <v>Name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G71" s="41" t="s">
        <v>166</v>
      </c>
      <c r="AH71" s="4"/>
    </row>
    <row r="72" spans="1:56">
      <c r="A72" s="4"/>
      <c r="B72" s="4"/>
      <c r="C72" s="41" t="s">
        <v>167</v>
      </c>
      <c r="D72" s="4" t="s">
        <v>168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56" ht="13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56">
      <c r="A74" s="98" t="s">
        <v>169</v>
      </c>
      <c r="B74" s="50"/>
      <c r="C74" s="50"/>
      <c r="D74" s="50"/>
      <c r="E74" s="50"/>
      <c r="F74" s="50"/>
      <c r="G74" s="50"/>
      <c r="H74" s="50"/>
      <c r="I74" s="50"/>
      <c r="J74" s="51"/>
      <c r="K74" s="52"/>
      <c r="L74" s="53"/>
      <c r="M74" s="54"/>
      <c r="N74" s="98" t="s">
        <v>170</v>
      </c>
      <c r="O74" s="50"/>
      <c r="P74" s="50"/>
      <c r="Q74" s="50"/>
      <c r="R74" s="50"/>
      <c r="S74" s="50"/>
      <c r="T74" s="50"/>
      <c r="U74" s="50"/>
      <c r="V74" s="51"/>
      <c r="W74" s="54"/>
      <c r="X74" s="98" t="s">
        <v>170</v>
      </c>
      <c r="Y74" s="50"/>
      <c r="Z74" s="50"/>
      <c r="AA74" s="50"/>
      <c r="AB74" s="50"/>
      <c r="AC74" s="50"/>
      <c r="AD74" s="50"/>
      <c r="AE74" s="50"/>
      <c r="AF74" s="51"/>
      <c r="AG74" s="54"/>
      <c r="AH74" s="4"/>
      <c r="AI74" s="4"/>
    </row>
    <row r="75" spans="1:56">
      <c r="A75" s="212" t="s">
        <v>97</v>
      </c>
      <c r="B75" s="59" t="s">
        <v>171</v>
      </c>
      <c r="C75" s="59" t="s">
        <v>1</v>
      </c>
      <c r="D75" s="59"/>
      <c r="E75" s="99" t="s">
        <v>99</v>
      </c>
      <c r="F75" s="59" t="s">
        <v>11</v>
      </c>
      <c r="G75" s="59"/>
      <c r="H75" s="59"/>
      <c r="I75" s="64"/>
      <c r="J75" s="213" t="s">
        <v>88</v>
      </c>
      <c r="K75" s="214" t="s">
        <v>100</v>
      </c>
      <c r="L75" s="215" t="s">
        <v>89</v>
      </c>
      <c r="M75" s="219" t="s">
        <v>101</v>
      </c>
      <c r="N75" s="212" t="s">
        <v>97</v>
      </c>
      <c r="O75" s="59" t="s">
        <v>171</v>
      </c>
      <c r="P75" s="59" t="s">
        <v>1</v>
      </c>
      <c r="Q75" s="99" t="s">
        <v>99</v>
      </c>
      <c r="R75" s="59" t="s">
        <v>11</v>
      </c>
      <c r="S75" s="59"/>
      <c r="T75" s="59"/>
      <c r="U75" s="64"/>
      <c r="V75" s="213" t="s">
        <v>88</v>
      </c>
      <c r="W75" s="216" t="s">
        <v>100</v>
      </c>
      <c r="X75" s="212" t="s">
        <v>97</v>
      </c>
      <c r="Y75" s="59" t="s">
        <v>171</v>
      </c>
      <c r="Z75" s="59" t="s">
        <v>1</v>
      </c>
      <c r="AA75" s="99" t="s">
        <v>99</v>
      </c>
      <c r="AB75" s="59" t="s">
        <v>11</v>
      </c>
      <c r="AC75" s="59"/>
      <c r="AD75" s="59"/>
      <c r="AE75" s="64"/>
      <c r="AF75" s="213" t="s">
        <v>88</v>
      </c>
      <c r="AG75" s="216" t="s">
        <v>100</v>
      </c>
      <c r="AH75" s="4"/>
      <c r="AI75" s="4"/>
    </row>
    <row r="76" spans="1:56">
      <c r="A76" s="220"/>
      <c r="B76" s="221"/>
      <c r="C76" s="222"/>
      <c r="D76" s="223"/>
      <c r="E76" s="224"/>
      <c r="F76" s="225"/>
      <c r="G76" s="225"/>
      <c r="H76" s="225"/>
      <c r="I76" s="226"/>
      <c r="J76" s="227" t="str">
        <f>IF(OR(I76="A",I76="B",I76="C",I76="D",I76="F"),E76,"")</f>
        <v/>
      </c>
      <c r="K76" s="228" t="str">
        <f>IF(J76="","",AL76*J76)</f>
        <v/>
      </c>
      <c r="L76" s="227" t="str">
        <f>IF(J76="","",J76*(AM76))</f>
        <v/>
      </c>
      <c r="M76" s="229" t="str">
        <f t="shared" ref="M76:M96" si="48">IF(J76="","",J76*(AI76+AJ76+AK76+AL76))</f>
        <v/>
      </c>
      <c r="N76" s="220"/>
      <c r="O76" s="221"/>
      <c r="P76" s="222"/>
      <c r="Q76" s="224"/>
      <c r="R76" s="225"/>
      <c r="S76" s="225"/>
      <c r="T76" s="225"/>
      <c r="U76" s="226"/>
      <c r="V76" s="230" t="str">
        <f>IF(OR(U76="A",U76="B",U76="C",U76="D",U76="F"),Q76,"")</f>
        <v/>
      </c>
      <c r="W76" s="231" t="str">
        <f t="shared" ref="W76:W96" si="49">IF(V76="","",AS76*V76)</f>
        <v/>
      </c>
      <c r="X76" s="220"/>
      <c r="Y76" s="221"/>
      <c r="Z76" s="222"/>
      <c r="AA76" s="224"/>
      <c r="AB76" s="225"/>
      <c r="AC76" s="225"/>
      <c r="AD76" s="225"/>
      <c r="AE76" s="226"/>
      <c r="AF76" s="232" t="str">
        <f t="shared" ref="AF76:AF96" si="50">IF(OR(AE76="A",AE76="B",AE76="C",AE76="D",AE76="F"),AA76,"")</f>
        <v/>
      </c>
      <c r="AG76" s="233" t="str">
        <f t="shared" ref="AG76:AG96" si="51">IF(AF76="","",AU76*AF76)</f>
        <v/>
      </c>
      <c r="AH76" s="4"/>
      <c r="AI76" s="61">
        <f>IF(F76="A",4,IF(F76="B",3,IF(F76="C",2,IF(F76="D",1,IF(F76="F",0,0)))))</f>
        <v>0</v>
      </c>
      <c r="AJ76" s="61">
        <f>IF(G76="A",4,IF(G76="B",3,IF(G76="C",2,IF(G76="D",1,IF(G76="F",0,0)))))</f>
        <v>0</v>
      </c>
      <c r="AK76" s="61">
        <f>IF(H76="A",4,IF(H76="B",3,IF(H76="C",2,IF(H76="D",1,IF(H76="F",0,0)))))</f>
        <v>0</v>
      </c>
      <c r="AL76" s="61">
        <f>IF(I76="A",4,IF(I76="B",3,IF(I76="C",2,IF(I76="D",1,IF(I76="F",0,0)))))</f>
        <v>0</v>
      </c>
      <c r="AM76" s="35">
        <f t="shared" ref="AM76:AM96" si="52">SUM(AN76:AQ76)</f>
        <v>0</v>
      </c>
      <c r="AN76" s="35">
        <f t="shared" ref="AN76:AQ91" si="53">IF(OR(NOT(AI76=0),F76="F"),1,0)</f>
        <v>0</v>
      </c>
      <c r="AO76" s="35">
        <f t="shared" si="53"/>
        <v>0</v>
      </c>
      <c r="AP76" s="35">
        <f t="shared" si="53"/>
        <v>0</v>
      </c>
      <c r="AQ76" s="35">
        <f t="shared" si="53"/>
        <v>0</v>
      </c>
      <c r="AS76" s="61">
        <f t="shared" ref="AS76:AS96" si="54">IF(U76="A",4,IF(U76="B",3,IF(U76="C",2,IF(U76="D",1,IF(U76="F",0,0)))))</f>
        <v>0</v>
      </c>
      <c r="AU76" s="61">
        <f>IF(AE76="A",4,IF(AE76="B",3,IF(AE76="C",2,IF(AE76="D",1,IF(AE76="F",0,0)))))</f>
        <v>0</v>
      </c>
      <c r="AW76">
        <f>IF(A76="",0,J76)</f>
        <v>0</v>
      </c>
      <c r="AX76">
        <f>IF(A76="",0,K76)</f>
        <v>0</v>
      </c>
      <c r="AY76">
        <f>IF(A76="",0,L76)</f>
        <v>0</v>
      </c>
      <c r="AZ76">
        <f>IF(A76="",0,M76)</f>
        <v>0</v>
      </c>
      <c r="BA76">
        <f>IF(N76="",0,V76)</f>
        <v>0</v>
      </c>
      <c r="BB76">
        <f>IF(N76="",0,W76)</f>
        <v>0</v>
      </c>
      <c r="BC76">
        <f>IF(X76="",0,AF76)</f>
        <v>0</v>
      </c>
      <c r="BD76">
        <f>IF(X76="",0,AG76)</f>
        <v>0</v>
      </c>
    </row>
    <row r="77" spans="1:56">
      <c r="A77" s="234"/>
      <c r="B77" s="235"/>
      <c r="C77" s="236"/>
      <c r="D77" s="237"/>
      <c r="E77" s="238"/>
      <c r="F77" s="239"/>
      <c r="G77" s="239"/>
      <c r="H77" s="239"/>
      <c r="I77" s="240"/>
      <c r="J77" s="241" t="str">
        <f t="shared" ref="J77:J96" si="55">IF(OR(I77="A",I77="B",I77="C",I77="D",I77="F"),E77,"")</f>
        <v/>
      </c>
      <c r="K77" s="242" t="str">
        <f t="shared" ref="K77:K96" si="56">IF(J77="","",AL77*J77)</f>
        <v/>
      </c>
      <c r="L77" s="243" t="str">
        <f t="shared" ref="L77:L96" si="57">IF(J77="","",J77*(AM77))</f>
        <v/>
      </c>
      <c r="M77" s="244" t="str">
        <f t="shared" si="48"/>
        <v/>
      </c>
      <c r="N77" s="234"/>
      <c r="O77" s="235"/>
      <c r="P77" s="236"/>
      <c r="Q77" s="238"/>
      <c r="R77" s="239"/>
      <c r="S77" s="239"/>
      <c r="T77" s="239"/>
      <c r="U77" s="240"/>
      <c r="V77" s="241" t="str">
        <f t="shared" ref="V77:V96" si="58">IF(OR(U77="A",U77="B",U77="C",U77="D",U77="F"),Q77,"")</f>
        <v/>
      </c>
      <c r="W77" s="244" t="str">
        <f t="shared" si="49"/>
        <v/>
      </c>
      <c r="X77" s="234"/>
      <c r="Y77" s="235"/>
      <c r="Z77" s="236"/>
      <c r="AA77" s="238"/>
      <c r="AB77" s="239"/>
      <c r="AC77" s="239"/>
      <c r="AD77" s="239"/>
      <c r="AE77" s="240"/>
      <c r="AF77" s="241" t="str">
        <f t="shared" si="50"/>
        <v/>
      </c>
      <c r="AG77" s="244" t="str">
        <f t="shared" si="51"/>
        <v/>
      </c>
      <c r="AH77" s="4"/>
      <c r="AI77" s="61">
        <f t="shared" ref="AI77:AL96" si="59">IF(F77="A",4,IF(F77="B",3,IF(F77="C",2,IF(F77="D",1,IF(F77="F",0,0)))))</f>
        <v>0</v>
      </c>
      <c r="AJ77" s="61">
        <f t="shared" si="59"/>
        <v>0</v>
      </c>
      <c r="AK77" s="61">
        <f t="shared" si="59"/>
        <v>0</v>
      </c>
      <c r="AL77" s="61">
        <f t="shared" si="59"/>
        <v>0</v>
      </c>
      <c r="AM77" s="35">
        <f t="shared" si="52"/>
        <v>0</v>
      </c>
      <c r="AN77" s="35">
        <f t="shared" si="53"/>
        <v>0</v>
      </c>
      <c r="AO77" s="35">
        <f t="shared" si="53"/>
        <v>0</v>
      </c>
      <c r="AP77" s="35">
        <f t="shared" si="53"/>
        <v>0</v>
      </c>
      <c r="AQ77" s="35">
        <f t="shared" si="53"/>
        <v>0</v>
      </c>
      <c r="AS77" s="61">
        <f t="shared" si="54"/>
        <v>0</v>
      </c>
      <c r="AU77" s="61">
        <f t="shared" ref="AU77:AU96" si="60">IF(AE77="A",4,IF(AE77="B",3,IF(AE77="C",2,IF(AE77="D",1,IF(AE77="F",0,0)))))</f>
        <v>0</v>
      </c>
      <c r="AW77">
        <f t="shared" ref="AW77:AW96" si="61">IF(A77="",0,J77)</f>
        <v>0</v>
      </c>
      <c r="AX77">
        <f t="shared" ref="AX77:AX96" si="62">IF(A77="",0,K77)</f>
        <v>0</v>
      </c>
      <c r="AY77">
        <f t="shared" ref="AY77:AY96" si="63">IF(A77="",0,L77)</f>
        <v>0</v>
      </c>
      <c r="AZ77">
        <f t="shared" ref="AZ77:AZ96" si="64">IF(A77="",0,M77)</f>
        <v>0</v>
      </c>
      <c r="BA77">
        <f t="shared" ref="BA77:BA96" si="65">IF(N77="",0,V77)</f>
        <v>0</v>
      </c>
      <c r="BB77">
        <f t="shared" ref="BB77:BB96" si="66">IF(N77="",0,W77)</f>
        <v>0</v>
      </c>
      <c r="BC77">
        <f t="shared" ref="BC77:BC96" si="67">IF(X77="",0,AF77)</f>
        <v>0</v>
      </c>
      <c r="BD77">
        <f t="shared" ref="BD77:BD96" si="68">IF(X77="",0,AG77)</f>
        <v>0</v>
      </c>
    </row>
    <row r="78" spans="1:56">
      <c r="A78" s="234"/>
      <c r="B78" s="235"/>
      <c r="C78" s="236"/>
      <c r="D78" s="237"/>
      <c r="E78" s="238"/>
      <c r="F78" s="239"/>
      <c r="G78" s="239"/>
      <c r="H78" s="239"/>
      <c r="I78" s="240"/>
      <c r="J78" s="241" t="str">
        <f t="shared" si="55"/>
        <v/>
      </c>
      <c r="K78" s="242" t="str">
        <f t="shared" si="56"/>
        <v/>
      </c>
      <c r="L78" s="243" t="str">
        <f t="shared" si="57"/>
        <v/>
      </c>
      <c r="M78" s="244" t="str">
        <f t="shared" si="48"/>
        <v/>
      </c>
      <c r="N78" s="234"/>
      <c r="O78" s="235"/>
      <c r="P78" s="236"/>
      <c r="Q78" s="238"/>
      <c r="R78" s="239"/>
      <c r="S78" s="239"/>
      <c r="T78" s="239"/>
      <c r="U78" s="240"/>
      <c r="V78" s="241" t="str">
        <f t="shared" si="58"/>
        <v/>
      </c>
      <c r="W78" s="244" t="str">
        <f t="shared" si="49"/>
        <v/>
      </c>
      <c r="X78" s="234"/>
      <c r="Y78" s="235"/>
      <c r="Z78" s="236"/>
      <c r="AA78" s="238"/>
      <c r="AB78" s="239"/>
      <c r="AC78" s="239"/>
      <c r="AD78" s="239"/>
      <c r="AE78" s="240"/>
      <c r="AF78" s="241" t="str">
        <f t="shared" si="50"/>
        <v/>
      </c>
      <c r="AG78" s="244" t="str">
        <f t="shared" si="51"/>
        <v/>
      </c>
      <c r="AH78" s="4"/>
      <c r="AI78" s="61">
        <f t="shared" si="59"/>
        <v>0</v>
      </c>
      <c r="AJ78" s="61">
        <f t="shared" si="59"/>
        <v>0</v>
      </c>
      <c r="AK78" s="61">
        <f t="shared" si="59"/>
        <v>0</v>
      </c>
      <c r="AL78" s="61">
        <f t="shared" si="59"/>
        <v>0</v>
      </c>
      <c r="AM78" s="35">
        <f t="shared" si="52"/>
        <v>0</v>
      </c>
      <c r="AN78" s="35">
        <f t="shared" si="53"/>
        <v>0</v>
      </c>
      <c r="AO78" s="35">
        <f t="shared" si="53"/>
        <v>0</v>
      </c>
      <c r="AP78" s="35">
        <f t="shared" si="53"/>
        <v>0</v>
      </c>
      <c r="AQ78" s="35">
        <f t="shared" si="53"/>
        <v>0</v>
      </c>
      <c r="AS78" s="61">
        <f t="shared" si="54"/>
        <v>0</v>
      </c>
      <c r="AU78" s="61">
        <f t="shared" si="60"/>
        <v>0</v>
      </c>
      <c r="AW78">
        <f t="shared" si="61"/>
        <v>0</v>
      </c>
      <c r="AX78">
        <f t="shared" si="62"/>
        <v>0</v>
      </c>
      <c r="AY78">
        <f t="shared" si="63"/>
        <v>0</v>
      </c>
      <c r="AZ78">
        <f t="shared" si="64"/>
        <v>0</v>
      </c>
      <c r="BA78">
        <f t="shared" si="65"/>
        <v>0</v>
      </c>
      <c r="BB78">
        <f t="shared" si="66"/>
        <v>0</v>
      </c>
      <c r="BC78">
        <f t="shared" si="67"/>
        <v>0</v>
      </c>
      <c r="BD78">
        <f t="shared" si="68"/>
        <v>0</v>
      </c>
    </row>
    <row r="79" spans="1:56">
      <c r="A79" s="234"/>
      <c r="B79" s="235"/>
      <c r="C79" s="236"/>
      <c r="D79" s="237"/>
      <c r="E79" s="238"/>
      <c r="F79" s="239"/>
      <c r="G79" s="239"/>
      <c r="H79" s="239"/>
      <c r="I79" s="240"/>
      <c r="J79" s="241" t="str">
        <f t="shared" si="55"/>
        <v/>
      </c>
      <c r="K79" s="242" t="str">
        <f t="shared" si="56"/>
        <v/>
      </c>
      <c r="L79" s="243" t="str">
        <f t="shared" si="57"/>
        <v/>
      </c>
      <c r="M79" s="244" t="str">
        <f t="shared" si="48"/>
        <v/>
      </c>
      <c r="N79" s="234"/>
      <c r="O79" s="235"/>
      <c r="P79" s="236"/>
      <c r="Q79" s="238"/>
      <c r="R79" s="239"/>
      <c r="S79" s="239"/>
      <c r="T79" s="239"/>
      <c r="U79" s="240"/>
      <c r="V79" s="241" t="str">
        <f t="shared" si="58"/>
        <v/>
      </c>
      <c r="W79" s="244" t="str">
        <f t="shared" si="49"/>
        <v/>
      </c>
      <c r="X79" s="234"/>
      <c r="Y79" s="235"/>
      <c r="Z79" s="236"/>
      <c r="AA79" s="238"/>
      <c r="AB79" s="239"/>
      <c r="AC79" s="239"/>
      <c r="AD79" s="239"/>
      <c r="AE79" s="240"/>
      <c r="AF79" s="241" t="str">
        <f t="shared" si="50"/>
        <v/>
      </c>
      <c r="AG79" s="244" t="str">
        <f t="shared" si="51"/>
        <v/>
      </c>
      <c r="AH79" s="4"/>
      <c r="AI79" s="61">
        <f t="shared" si="59"/>
        <v>0</v>
      </c>
      <c r="AJ79" s="61">
        <f t="shared" si="59"/>
        <v>0</v>
      </c>
      <c r="AK79" s="61">
        <f t="shared" si="59"/>
        <v>0</v>
      </c>
      <c r="AL79" s="61">
        <f t="shared" si="59"/>
        <v>0</v>
      </c>
      <c r="AM79" s="35">
        <f t="shared" si="52"/>
        <v>0</v>
      </c>
      <c r="AN79" s="35">
        <f t="shared" si="53"/>
        <v>0</v>
      </c>
      <c r="AO79" s="35">
        <f t="shared" si="53"/>
        <v>0</v>
      </c>
      <c r="AP79" s="35">
        <f t="shared" si="53"/>
        <v>0</v>
      </c>
      <c r="AQ79" s="35">
        <f t="shared" si="53"/>
        <v>0</v>
      </c>
      <c r="AS79" s="61">
        <f t="shared" si="54"/>
        <v>0</v>
      </c>
      <c r="AU79" s="61">
        <f t="shared" si="60"/>
        <v>0</v>
      </c>
      <c r="AW79">
        <f t="shared" si="61"/>
        <v>0</v>
      </c>
      <c r="AX79">
        <f t="shared" si="62"/>
        <v>0</v>
      </c>
      <c r="AY79">
        <f t="shared" si="63"/>
        <v>0</v>
      </c>
      <c r="AZ79">
        <f t="shared" si="64"/>
        <v>0</v>
      </c>
      <c r="BA79">
        <f t="shared" si="65"/>
        <v>0</v>
      </c>
      <c r="BB79">
        <f t="shared" si="66"/>
        <v>0</v>
      </c>
      <c r="BC79">
        <f t="shared" si="67"/>
        <v>0</v>
      </c>
      <c r="BD79">
        <f t="shared" si="68"/>
        <v>0</v>
      </c>
    </row>
    <row r="80" spans="1:56">
      <c r="A80" s="234"/>
      <c r="B80" s="235"/>
      <c r="C80" s="236"/>
      <c r="D80" s="237"/>
      <c r="E80" s="238"/>
      <c r="F80" s="239"/>
      <c r="G80" s="239"/>
      <c r="H80" s="239"/>
      <c r="I80" s="240"/>
      <c r="J80" s="241" t="str">
        <f t="shared" si="55"/>
        <v/>
      </c>
      <c r="K80" s="242" t="str">
        <f t="shared" si="56"/>
        <v/>
      </c>
      <c r="L80" s="243" t="str">
        <f t="shared" si="57"/>
        <v/>
      </c>
      <c r="M80" s="244" t="str">
        <f t="shared" si="48"/>
        <v/>
      </c>
      <c r="N80" s="234"/>
      <c r="O80" s="235"/>
      <c r="P80" s="236"/>
      <c r="Q80" s="238"/>
      <c r="R80" s="239"/>
      <c r="S80" s="239"/>
      <c r="T80" s="239"/>
      <c r="U80" s="240"/>
      <c r="V80" s="241" t="str">
        <f t="shared" si="58"/>
        <v/>
      </c>
      <c r="W80" s="244" t="str">
        <f t="shared" si="49"/>
        <v/>
      </c>
      <c r="X80" s="234"/>
      <c r="Y80" s="235"/>
      <c r="Z80" s="236"/>
      <c r="AA80" s="238"/>
      <c r="AB80" s="239"/>
      <c r="AC80" s="239"/>
      <c r="AD80" s="239"/>
      <c r="AE80" s="240"/>
      <c r="AF80" s="241" t="str">
        <f t="shared" si="50"/>
        <v/>
      </c>
      <c r="AG80" s="244" t="str">
        <f t="shared" si="51"/>
        <v/>
      </c>
      <c r="AH80" s="4"/>
      <c r="AI80" s="61">
        <f t="shared" si="59"/>
        <v>0</v>
      </c>
      <c r="AJ80" s="61">
        <f t="shared" si="59"/>
        <v>0</v>
      </c>
      <c r="AK80" s="61">
        <f t="shared" si="59"/>
        <v>0</v>
      </c>
      <c r="AL80" s="61">
        <f t="shared" si="59"/>
        <v>0</v>
      </c>
      <c r="AM80" s="35">
        <f t="shared" si="52"/>
        <v>0</v>
      </c>
      <c r="AN80" s="35">
        <f t="shared" si="53"/>
        <v>0</v>
      </c>
      <c r="AO80" s="35">
        <f t="shared" si="53"/>
        <v>0</v>
      </c>
      <c r="AP80" s="35">
        <f t="shared" si="53"/>
        <v>0</v>
      </c>
      <c r="AQ80" s="35">
        <f t="shared" si="53"/>
        <v>0</v>
      </c>
      <c r="AS80" s="61">
        <f t="shared" si="54"/>
        <v>0</v>
      </c>
      <c r="AU80" s="61">
        <f t="shared" si="60"/>
        <v>0</v>
      </c>
      <c r="AW80">
        <f t="shared" si="61"/>
        <v>0</v>
      </c>
      <c r="AX80">
        <f t="shared" si="62"/>
        <v>0</v>
      </c>
      <c r="AY80">
        <f t="shared" si="63"/>
        <v>0</v>
      </c>
      <c r="AZ80">
        <f t="shared" si="64"/>
        <v>0</v>
      </c>
      <c r="BA80">
        <f t="shared" si="65"/>
        <v>0</v>
      </c>
      <c r="BB80">
        <f t="shared" si="66"/>
        <v>0</v>
      </c>
      <c r="BC80">
        <f t="shared" si="67"/>
        <v>0</v>
      </c>
      <c r="BD80">
        <f t="shared" si="68"/>
        <v>0</v>
      </c>
    </row>
    <row r="81" spans="1:56">
      <c r="A81" s="234"/>
      <c r="B81" s="235"/>
      <c r="C81" s="236"/>
      <c r="D81" s="237"/>
      <c r="E81" s="238"/>
      <c r="F81" s="239"/>
      <c r="G81" s="239"/>
      <c r="H81" s="239"/>
      <c r="I81" s="240"/>
      <c r="J81" s="241" t="str">
        <f t="shared" si="55"/>
        <v/>
      </c>
      <c r="K81" s="242" t="str">
        <f t="shared" si="56"/>
        <v/>
      </c>
      <c r="L81" s="243" t="str">
        <f t="shared" si="57"/>
        <v/>
      </c>
      <c r="M81" s="244" t="str">
        <f t="shared" si="48"/>
        <v/>
      </c>
      <c r="N81" s="234"/>
      <c r="O81" s="235"/>
      <c r="P81" s="236"/>
      <c r="Q81" s="238"/>
      <c r="R81" s="239"/>
      <c r="S81" s="239"/>
      <c r="T81" s="239"/>
      <c r="U81" s="240"/>
      <c r="V81" s="241" t="str">
        <f t="shared" si="58"/>
        <v/>
      </c>
      <c r="W81" s="244" t="str">
        <f t="shared" si="49"/>
        <v/>
      </c>
      <c r="X81" s="234"/>
      <c r="Y81" s="235"/>
      <c r="Z81" s="236"/>
      <c r="AA81" s="238"/>
      <c r="AB81" s="239"/>
      <c r="AC81" s="239"/>
      <c r="AD81" s="239"/>
      <c r="AE81" s="240"/>
      <c r="AF81" s="241" t="str">
        <f t="shared" si="50"/>
        <v/>
      </c>
      <c r="AG81" s="244" t="str">
        <f t="shared" si="51"/>
        <v/>
      </c>
      <c r="AH81" s="4"/>
      <c r="AI81" s="61">
        <f t="shared" si="59"/>
        <v>0</v>
      </c>
      <c r="AJ81" s="61">
        <f t="shared" si="59"/>
        <v>0</v>
      </c>
      <c r="AK81" s="61">
        <f t="shared" si="59"/>
        <v>0</v>
      </c>
      <c r="AL81" s="61">
        <f t="shared" si="59"/>
        <v>0</v>
      </c>
      <c r="AM81" s="35">
        <f t="shared" si="52"/>
        <v>0</v>
      </c>
      <c r="AN81" s="35">
        <f t="shared" si="53"/>
        <v>0</v>
      </c>
      <c r="AO81" s="35">
        <f t="shared" si="53"/>
        <v>0</v>
      </c>
      <c r="AP81" s="35">
        <f t="shared" si="53"/>
        <v>0</v>
      </c>
      <c r="AQ81" s="35">
        <f t="shared" si="53"/>
        <v>0</v>
      </c>
      <c r="AS81" s="61">
        <f t="shared" si="54"/>
        <v>0</v>
      </c>
      <c r="AU81" s="61">
        <f t="shared" si="60"/>
        <v>0</v>
      </c>
      <c r="AW81">
        <f t="shared" si="61"/>
        <v>0</v>
      </c>
      <c r="AX81">
        <f t="shared" si="62"/>
        <v>0</v>
      </c>
      <c r="AY81">
        <f t="shared" si="63"/>
        <v>0</v>
      </c>
      <c r="AZ81">
        <f t="shared" si="64"/>
        <v>0</v>
      </c>
      <c r="BA81">
        <f t="shared" si="65"/>
        <v>0</v>
      </c>
      <c r="BB81">
        <f t="shared" si="66"/>
        <v>0</v>
      </c>
      <c r="BC81">
        <f t="shared" si="67"/>
        <v>0</v>
      </c>
      <c r="BD81">
        <f t="shared" si="68"/>
        <v>0</v>
      </c>
    </row>
    <row r="82" spans="1:56">
      <c r="A82" s="234"/>
      <c r="B82" s="235"/>
      <c r="C82" s="236"/>
      <c r="D82" s="237"/>
      <c r="E82" s="238"/>
      <c r="F82" s="239"/>
      <c r="G82" s="239"/>
      <c r="H82" s="239"/>
      <c r="I82" s="240"/>
      <c r="J82" s="241" t="str">
        <f t="shared" si="55"/>
        <v/>
      </c>
      <c r="K82" s="242" t="str">
        <f t="shared" si="56"/>
        <v/>
      </c>
      <c r="L82" s="243" t="str">
        <f t="shared" si="57"/>
        <v/>
      </c>
      <c r="M82" s="244" t="str">
        <f t="shared" si="48"/>
        <v/>
      </c>
      <c r="N82" s="234"/>
      <c r="O82" s="235"/>
      <c r="P82" s="236"/>
      <c r="Q82" s="238"/>
      <c r="R82" s="239"/>
      <c r="S82" s="239"/>
      <c r="T82" s="239"/>
      <c r="U82" s="240"/>
      <c r="V82" s="241" t="str">
        <f t="shared" si="58"/>
        <v/>
      </c>
      <c r="W82" s="244" t="str">
        <f t="shared" si="49"/>
        <v/>
      </c>
      <c r="X82" s="234"/>
      <c r="Y82" s="235"/>
      <c r="Z82" s="236"/>
      <c r="AA82" s="238"/>
      <c r="AB82" s="239"/>
      <c r="AC82" s="239"/>
      <c r="AD82" s="239"/>
      <c r="AE82" s="240"/>
      <c r="AF82" s="241" t="str">
        <f t="shared" si="50"/>
        <v/>
      </c>
      <c r="AG82" s="244" t="str">
        <f t="shared" si="51"/>
        <v/>
      </c>
      <c r="AH82" s="4"/>
      <c r="AI82" s="61">
        <f t="shared" si="59"/>
        <v>0</v>
      </c>
      <c r="AJ82" s="61">
        <f t="shared" si="59"/>
        <v>0</v>
      </c>
      <c r="AK82" s="61">
        <f t="shared" si="59"/>
        <v>0</v>
      </c>
      <c r="AL82" s="61">
        <f t="shared" si="59"/>
        <v>0</v>
      </c>
      <c r="AM82" s="35">
        <f t="shared" si="52"/>
        <v>0</v>
      </c>
      <c r="AN82" s="35">
        <f t="shared" si="53"/>
        <v>0</v>
      </c>
      <c r="AO82" s="35">
        <f t="shared" si="53"/>
        <v>0</v>
      </c>
      <c r="AP82" s="35">
        <f t="shared" si="53"/>
        <v>0</v>
      </c>
      <c r="AQ82" s="35">
        <f t="shared" si="53"/>
        <v>0</v>
      </c>
      <c r="AS82" s="61">
        <f t="shared" si="54"/>
        <v>0</v>
      </c>
      <c r="AU82" s="61">
        <f t="shared" si="60"/>
        <v>0</v>
      </c>
      <c r="AW82">
        <f t="shared" si="61"/>
        <v>0</v>
      </c>
      <c r="AX82">
        <f t="shared" si="62"/>
        <v>0</v>
      </c>
      <c r="AY82">
        <f t="shared" si="63"/>
        <v>0</v>
      </c>
      <c r="AZ82">
        <f t="shared" si="64"/>
        <v>0</v>
      </c>
      <c r="BA82">
        <f t="shared" si="65"/>
        <v>0</v>
      </c>
      <c r="BB82">
        <f t="shared" si="66"/>
        <v>0</v>
      </c>
      <c r="BC82">
        <f t="shared" si="67"/>
        <v>0</v>
      </c>
      <c r="BD82">
        <f t="shared" si="68"/>
        <v>0</v>
      </c>
    </row>
    <row r="83" spans="1:56">
      <c r="A83" s="234"/>
      <c r="B83" s="235"/>
      <c r="C83" s="236"/>
      <c r="D83" s="237"/>
      <c r="E83" s="238"/>
      <c r="F83" s="239"/>
      <c r="G83" s="239"/>
      <c r="H83" s="239"/>
      <c r="I83" s="240"/>
      <c r="J83" s="241" t="str">
        <f t="shared" si="55"/>
        <v/>
      </c>
      <c r="K83" s="242" t="str">
        <f t="shared" si="56"/>
        <v/>
      </c>
      <c r="L83" s="243" t="str">
        <f t="shared" si="57"/>
        <v/>
      </c>
      <c r="M83" s="244" t="str">
        <f t="shared" si="48"/>
        <v/>
      </c>
      <c r="N83" s="234"/>
      <c r="O83" s="235"/>
      <c r="P83" s="236"/>
      <c r="Q83" s="238"/>
      <c r="R83" s="239"/>
      <c r="S83" s="239"/>
      <c r="T83" s="239"/>
      <c r="U83" s="240"/>
      <c r="V83" s="241" t="str">
        <f t="shared" si="58"/>
        <v/>
      </c>
      <c r="W83" s="244" t="str">
        <f t="shared" si="49"/>
        <v/>
      </c>
      <c r="X83" s="234"/>
      <c r="Y83" s="235"/>
      <c r="Z83" s="236"/>
      <c r="AA83" s="238"/>
      <c r="AB83" s="239"/>
      <c r="AC83" s="239"/>
      <c r="AD83" s="239"/>
      <c r="AE83" s="240"/>
      <c r="AF83" s="241" t="str">
        <f t="shared" si="50"/>
        <v/>
      </c>
      <c r="AG83" s="244" t="str">
        <f t="shared" si="51"/>
        <v/>
      </c>
      <c r="AH83" s="4"/>
      <c r="AI83" s="61">
        <f t="shared" si="59"/>
        <v>0</v>
      </c>
      <c r="AJ83" s="61">
        <f t="shared" si="59"/>
        <v>0</v>
      </c>
      <c r="AK83" s="61">
        <f t="shared" si="59"/>
        <v>0</v>
      </c>
      <c r="AL83" s="61">
        <f t="shared" si="59"/>
        <v>0</v>
      </c>
      <c r="AM83" s="35">
        <f t="shared" si="52"/>
        <v>0</v>
      </c>
      <c r="AN83" s="35">
        <f t="shared" si="53"/>
        <v>0</v>
      </c>
      <c r="AO83" s="35">
        <f t="shared" si="53"/>
        <v>0</v>
      </c>
      <c r="AP83" s="35">
        <f t="shared" si="53"/>
        <v>0</v>
      </c>
      <c r="AQ83" s="35">
        <f t="shared" si="53"/>
        <v>0</v>
      </c>
      <c r="AS83" s="61">
        <f t="shared" si="54"/>
        <v>0</v>
      </c>
      <c r="AU83" s="61">
        <f t="shared" si="60"/>
        <v>0</v>
      </c>
      <c r="AW83">
        <f t="shared" si="61"/>
        <v>0</v>
      </c>
      <c r="AX83">
        <f t="shared" si="62"/>
        <v>0</v>
      </c>
      <c r="AY83">
        <f t="shared" si="63"/>
        <v>0</v>
      </c>
      <c r="AZ83">
        <f t="shared" si="64"/>
        <v>0</v>
      </c>
      <c r="BA83">
        <f t="shared" si="65"/>
        <v>0</v>
      </c>
      <c r="BB83">
        <f t="shared" si="66"/>
        <v>0</v>
      </c>
      <c r="BC83">
        <f t="shared" si="67"/>
        <v>0</v>
      </c>
      <c r="BD83">
        <f t="shared" si="68"/>
        <v>0</v>
      </c>
    </row>
    <row r="84" spans="1:56">
      <c r="A84" s="234"/>
      <c r="B84" s="235"/>
      <c r="C84" s="236"/>
      <c r="D84" s="237"/>
      <c r="E84" s="238"/>
      <c r="F84" s="239"/>
      <c r="G84" s="239"/>
      <c r="H84" s="239"/>
      <c r="I84" s="240"/>
      <c r="J84" s="241" t="str">
        <f t="shared" si="55"/>
        <v/>
      </c>
      <c r="K84" s="242" t="str">
        <f t="shared" si="56"/>
        <v/>
      </c>
      <c r="L84" s="243" t="str">
        <f t="shared" si="57"/>
        <v/>
      </c>
      <c r="M84" s="244" t="str">
        <f t="shared" si="48"/>
        <v/>
      </c>
      <c r="N84" s="234"/>
      <c r="O84" s="235"/>
      <c r="P84" s="236"/>
      <c r="Q84" s="238"/>
      <c r="R84" s="239"/>
      <c r="S84" s="239"/>
      <c r="T84" s="239"/>
      <c r="U84" s="240"/>
      <c r="V84" s="241" t="str">
        <f t="shared" si="58"/>
        <v/>
      </c>
      <c r="W84" s="244" t="str">
        <f t="shared" si="49"/>
        <v/>
      </c>
      <c r="X84" s="234"/>
      <c r="Y84" s="235"/>
      <c r="Z84" s="236"/>
      <c r="AA84" s="238"/>
      <c r="AB84" s="239"/>
      <c r="AC84" s="239"/>
      <c r="AD84" s="239"/>
      <c r="AE84" s="240"/>
      <c r="AF84" s="241" t="str">
        <f t="shared" si="50"/>
        <v/>
      </c>
      <c r="AG84" s="244" t="str">
        <f t="shared" si="51"/>
        <v/>
      </c>
      <c r="AH84" s="4"/>
      <c r="AI84" s="61">
        <f t="shared" si="59"/>
        <v>0</v>
      </c>
      <c r="AJ84" s="61">
        <f t="shared" si="59"/>
        <v>0</v>
      </c>
      <c r="AK84" s="61">
        <f t="shared" si="59"/>
        <v>0</v>
      </c>
      <c r="AL84" s="61">
        <f t="shared" si="59"/>
        <v>0</v>
      </c>
      <c r="AM84" s="35">
        <f t="shared" si="52"/>
        <v>0</v>
      </c>
      <c r="AN84" s="35">
        <f t="shared" si="53"/>
        <v>0</v>
      </c>
      <c r="AO84" s="35">
        <f t="shared" si="53"/>
        <v>0</v>
      </c>
      <c r="AP84" s="35">
        <f t="shared" si="53"/>
        <v>0</v>
      </c>
      <c r="AQ84" s="35">
        <f t="shared" si="53"/>
        <v>0</v>
      </c>
      <c r="AS84" s="61">
        <f t="shared" si="54"/>
        <v>0</v>
      </c>
      <c r="AU84" s="61">
        <f t="shared" si="60"/>
        <v>0</v>
      </c>
      <c r="AW84">
        <f t="shared" si="61"/>
        <v>0</v>
      </c>
      <c r="AX84">
        <f t="shared" si="62"/>
        <v>0</v>
      </c>
      <c r="AY84">
        <f t="shared" si="63"/>
        <v>0</v>
      </c>
      <c r="AZ84">
        <f t="shared" si="64"/>
        <v>0</v>
      </c>
      <c r="BA84">
        <f t="shared" si="65"/>
        <v>0</v>
      </c>
      <c r="BB84">
        <f t="shared" si="66"/>
        <v>0</v>
      </c>
      <c r="BC84">
        <f t="shared" si="67"/>
        <v>0</v>
      </c>
      <c r="BD84">
        <f t="shared" si="68"/>
        <v>0</v>
      </c>
    </row>
    <row r="85" spans="1:56">
      <c r="A85" s="234"/>
      <c r="B85" s="235"/>
      <c r="C85" s="236"/>
      <c r="D85" s="237"/>
      <c r="E85" s="238"/>
      <c r="F85" s="239"/>
      <c r="G85" s="239"/>
      <c r="H85" s="239"/>
      <c r="I85" s="240"/>
      <c r="J85" s="241" t="str">
        <f t="shared" si="55"/>
        <v/>
      </c>
      <c r="K85" s="242" t="str">
        <f t="shared" si="56"/>
        <v/>
      </c>
      <c r="L85" s="243" t="str">
        <f t="shared" si="57"/>
        <v/>
      </c>
      <c r="M85" s="244" t="str">
        <f t="shared" si="48"/>
        <v/>
      </c>
      <c r="N85" s="234"/>
      <c r="O85" s="235"/>
      <c r="P85" s="236"/>
      <c r="Q85" s="238"/>
      <c r="R85" s="239"/>
      <c r="S85" s="239"/>
      <c r="T85" s="239"/>
      <c r="U85" s="240"/>
      <c r="V85" s="241" t="str">
        <f t="shared" si="58"/>
        <v/>
      </c>
      <c r="W85" s="244" t="str">
        <f t="shared" si="49"/>
        <v/>
      </c>
      <c r="X85" s="234"/>
      <c r="Y85" s="235"/>
      <c r="Z85" s="236"/>
      <c r="AA85" s="238"/>
      <c r="AB85" s="239"/>
      <c r="AC85" s="239"/>
      <c r="AD85" s="239"/>
      <c r="AE85" s="240"/>
      <c r="AF85" s="241" t="str">
        <f t="shared" si="50"/>
        <v/>
      </c>
      <c r="AG85" s="244" t="str">
        <f t="shared" si="51"/>
        <v/>
      </c>
      <c r="AH85" s="4"/>
      <c r="AI85" s="61">
        <f t="shared" si="59"/>
        <v>0</v>
      </c>
      <c r="AJ85" s="61">
        <f t="shared" si="59"/>
        <v>0</v>
      </c>
      <c r="AK85" s="61">
        <f t="shared" si="59"/>
        <v>0</v>
      </c>
      <c r="AL85" s="61">
        <f t="shared" si="59"/>
        <v>0</v>
      </c>
      <c r="AM85" s="35">
        <f t="shared" si="52"/>
        <v>0</v>
      </c>
      <c r="AN85" s="35">
        <f t="shared" si="53"/>
        <v>0</v>
      </c>
      <c r="AO85" s="35">
        <f t="shared" si="53"/>
        <v>0</v>
      </c>
      <c r="AP85" s="35">
        <f t="shared" si="53"/>
        <v>0</v>
      </c>
      <c r="AQ85" s="35">
        <f t="shared" si="53"/>
        <v>0</v>
      </c>
      <c r="AS85" s="61">
        <f t="shared" si="54"/>
        <v>0</v>
      </c>
      <c r="AU85" s="61">
        <f t="shared" si="60"/>
        <v>0</v>
      </c>
      <c r="AW85">
        <f t="shared" si="61"/>
        <v>0</v>
      </c>
      <c r="AX85">
        <f t="shared" si="62"/>
        <v>0</v>
      </c>
      <c r="AY85">
        <f t="shared" si="63"/>
        <v>0</v>
      </c>
      <c r="AZ85">
        <f t="shared" si="64"/>
        <v>0</v>
      </c>
      <c r="BA85">
        <f t="shared" si="65"/>
        <v>0</v>
      </c>
      <c r="BB85">
        <f t="shared" si="66"/>
        <v>0</v>
      </c>
      <c r="BC85">
        <f t="shared" si="67"/>
        <v>0</v>
      </c>
      <c r="BD85">
        <f t="shared" si="68"/>
        <v>0</v>
      </c>
    </row>
    <row r="86" spans="1:56">
      <c r="A86" s="234"/>
      <c r="B86" s="235"/>
      <c r="C86" s="236"/>
      <c r="D86" s="237"/>
      <c r="E86" s="238"/>
      <c r="F86" s="239"/>
      <c r="G86" s="239"/>
      <c r="H86" s="239"/>
      <c r="I86" s="240"/>
      <c r="J86" s="241" t="str">
        <f t="shared" si="55"/>
        <v/>
      </c>
      <c r="K86" s="242" t="str">
        <f t="shared" si="56"/>
        <v/>
      </c>
      <c r="L86" s="243" t="str">
        <f t="shared" si="57"/>
        <v/>
      </c>
      <c r="M86" s="244" t="str">
        <f t="shared" si="48"/>
        <v/>
      </c>
      <c r="N86" s="234"/>
      <c r="O86" s="235"/>
      <c r="P86" s="236"/>
      <c r="Q86" s="238"/>
      <c r="R86" s="239"/>
      <c r="S86" s="239"/>
      <c r="T86" s="239"/>
      <c r="U86" s="240"/>
      <c r="V86" s="241" t="str">
        <f t="shared" si="58"/>
        <v/>
      </c>
      <c r="W86" s="244" t="str">
        <f t="shared" si="49"/>
        <v/>
      </c>
      <c r="X86" s="234"/>
      <c r="Y86" s="235"/>
      <c r="Z86" s="236"/>
      <c r="AA86" s="238"/>
      <c r="AB86" s="239"/>
      <c r="AC86" s="239"/>
      <c r="AD86" s="239"/>
      <c r="AE86" s="240"/>
      <c r="AF86" s="241" t="str">
        <f t="shared" si="50"/>
        <v/>
      </c>
      <c r="AG86" s="244" t="str">
        <f t="shared" si="51"/>
        <v/>
      </c>
      <c r="AH86" s="4"/>
      <c r="AI86" s="61">
        <f t="shared" si="59"/>
        <v>0</v>
      </c>
      <c r="AJ86" s="61">
        <f t="shared" si="59"/>
        <v>0</v>
      </c>
      <c r="AK86" s="61">
        <f t="shared" si="59"/>
        <v>0</v>
      </c>
      <c r="AL86" s="61">
        <f t="shared" si="59"/>
        <v>0</v>
      </c>
      <c r="AM86" s="35">
        <f t="shared" si="52"/>
        <v>0</v>
      </c>
      <c r="AN86" s="35">
        <f t="shared" si="53"/>
        <v>0</v>
      </c>
      <c r="AO86" s="35">
        <f t="shared" si="53"/>
        <v>0</v>
      </c>
      <c r="AP86" s="35">
        <f t="shared" si="53"/>
        <v>0</v>
      </c>
      <c r="AQ86" s="35">
        <f t="shared" si="53"/>
        <v>0</v>
      </c>
      <c r="AS86" s="61">
        <f t="shared" si="54"/>
        <v>0</v>
      </c>
      <c r="AU86" s="61">
        <f t="shared" si="60"/>
        <v>0</v>
      </c>
      <c r="AW86">
        <f t="shared" si="61"/>
        <v>0</v>
      </c>
      <c r="AX86">
        <f t="shared" si="62"/>
        <v>0</v>
      </c>
      <c r="AY86">
        <f t="shared" si="63"/>
        <v>0</v>
      </c>
      <c r="AZ86">
        <f t="shared" si="64"/>
        <v>0</v>
      </c>
      <c r="BA86">
        <f t="shared" si="65"/>
        <v>0</v>
      </c>
      <c r="BB86">
        <f t="shared" si="66"/>
        <v>0</v>
      </c>
      <c r="BC86">
        <f t="shared" si="67"/>
        <v>0</v>
      </c>
      <c r="BD86">
        <f t="shared" si="68"/>
        <v>0</v>
      </c>
    </row>
    <row r="87" spans="1:56">
      <c r="A87" s="234"/>
      <c r="B87" s="235"/>
      <c r="C87" s="236"/>
      <c r="D87" s="237"/>
      <c r="E87" s="238"/>
      <c r="F87" s="239"/>
      <c r="G87" s="239"/>
      <c r="H87" s="239"/>
      <c r="I87" s="240"/>
      <c r="J87" s="241" t="str">
        <f t="shared" si="55"/>
        <v/>
      </c>
      <c r="K87" s="242" t="str">
        <f t="shared" si="56"/>
        <v/>
      </c>
      <c r="L87" s="243" t="str">
        <f t="shared" si="57"/>
        <v/>
      </c>
      <c r="M87" s="244" t="str">
        <f t="shared" si="48"/>
        <v/>
      </c>
      <c r="N87" s="234"/>
      <c r="O87" s="235"/>
      <c r="P87" s="236"/>
      <c r="Q87" s="238"/>
      <c r="R87" s="239"/>
      <c r="S87" s="239"/>
      <c r="T87" s="239"/>
      <c r="U87" s="240"/>
      <c r="V87" s="241" t="str">
        <f t="shared" si="58"/>
        <v/>
      </c>
      <c r="W87" s="244" t="str">
        <f t="shared" si="49"/>
        <v/>
      </c>
      <c r="X87" s="234"/>
      <c r="Y87" s="235"/>
      <c r="Z87" s="236"/>
      <c r="AA87" s="238"/>
      <c r="AB87" s="239"/>
      <c r="AC87" s="239"/>
      <c r="AD87" s="239"/>
      <c r="AE87" s="240"/>
      <c r="AF87" s="241" t="str">
        <f t="shared" si="50"/>
        <v/>
      </c>
      <c r="AG87" s="244" t="str">
        <f t="shared" si="51"/>
        <v/>
      </c>
      <c r="AH87" s="4"/>
      <c r="AI87" s="61">
        <f t="shared" si="59"/>
        <v>0</v>
      </c>
      <c r="AJ87" s="61">
        <f t="shared" si="59"/>
        <v>0</v>
      </c>
      <c r="AK87" s="61">
        <f t="shared" si="59"/>
        <v>0</v>
      </c>
      <c r="AL87" s="61">
        <f t="shared" si="59"/>
        <v>0</v>
      </c>
      <c r="AM87" s="35">
        <f t="shared" si="52"/>
        <v>0</v>
      </c>
      <c r="AN87" s="35">
        <f t="shared" si="53"/>
        <v>0</v>
      </c>
      <c r="AO87" s="35">
        <f t="shared" si="53"/>
        <v>0</v>
      </c>
      <c r="AP87" s="35">
        <f t="shared" si="53"/>
        <v>0</v>
      </c>
      <c r="AQ87" s="35">
        <f t="shared" si="53"/>
        <v>0</v>
      </c>
      <c r="AS87" s="61">
        <f t="shared" si="54"/>
        <v>0</v>
      </c>
      <c r="AU87" s="61">
        <f t="shared" si="60"/>
        <v>0</v>
      </c>
      <c r="AW87">
        <f t="shared" si="61"/>
        <v>0</v>
      </c>
      <c r="AX87">
        <f t="shared" si="62"/>
        <v>0</v>
      </c>
      <c r="AY87">
        <f t="shared" si="63"/>
        <v>0</v>
      </c>
      <c r="AZ87">
        <f t="shared" si="64"/>
        <v>0</v>
      </c>
      <c r="BA87">
        <f t="shared" si="65"/>
        <v>0</v>
      </c>
      <c r="BB87">
        <f t="shared" si="66"/>
        <v>0</v>
      </c>
      <c r="BC87">
        <f t="shared" si="67"/>
        <v>0</v>
      </c>
      <c r="BD87">
        <f t="shared" si="68"/>
        <v>0</v>
      </c>
    </row>
    <row r="88" spans="1:56">
      <c r="A88" s="234"/>
      <c r="B88" s="235"/>
      <c r="C88" s="236"/>
      <c r="D88" s="237"/>
      <c r="E88" s="238"/>
      <c r="F88" s="239"/>
      <c r="G88" s="239"/>
      <c r="H88" s="239"/>
      <c r="I88" s="240"/>
      <c r="J88" s="241" t="str">
        <f t="shared" si="55"/>
        <v/>
      </c>
      <c r="K88" s="242" t="str">
        <f t="shared" si="56"/>
        <v/>
      </c>
      <c r="L88" s="243" t="str">
        <f t="shared" si="57"/>
        <v/>
      </c>
      <c r="M88" s="244" t="str">
        <f t="shared" si="48"/>
        <v/>
      </c>
      <c r="N88" s="234"/>
      <c r="O88" s="235"/>
      <c r="P88" s="236"/>
      <c r="Q88" s="238"/>
      <c r="R88" s="239"/>
      <c r="S88" s="239"/>
      <c r="T88" s="239"/>
      <c r="U88" s="240"/>
      <c r="V88" s="241" t="str">
        <f t="shared" si="58"/>
        <v/>
      </c>
      <c r="W88" s="244" t="str">
        <f t="shared" si="49"/>
        <v/>
      </c>
      <c r="X88" s="234"/>
      <c r="Y88" s="235"/>
      <c r="Z88" s="236"/>
      <c r="AA88" s="238"/>
      <c r="AB88" s="239"/>
      <c r="AC88" s="239"/>
      <c r="AD88" s="239"/>
      <c r="AE88" s="240"/>
      <c r="AF88" s="241" t="str">
        <f t="shared" si="50"/>
        <v/>
      </c>
      <c r="AG88" s="244" t="str">
        <f t="shared" si="51"/>
        <v/>
      </c>
      <c r="AH88" s="4"/>
      <c r="AI88" s="61">
        <f t="shared" si="59"/>
        <v>0</v>
      </c>
      <c r="AJ88" s="61">
        <f t="shared" si="59"/>
        <v>0</v>
      </c>
      <c r="AK88" s="61">
        <f t="shared" si="59"/>
        <v>0</v>
      </c>
      <c r="AL88" s="61">
        <f t="shared" si="59"/>
        <v>0</v>
      </c>
      <c r="AM88" s="35">
        <f t="shared" si="52"/>
        <v>0</v>
      </c>
      <c r="AN88" s="35">
        <f t="shared" si="53"/>
        <v>0</v>
      </c>
      <c r="AO88" s="35">
        <f t="shared" si="53"/>
        <v>0</v>
      </c>
      <c r="AP88" s="35">
        <f t="shared" si="53"/>
        <v>0</v>
      </c>
      <c r="AQ88" s="35">
        <f t="shared" si="53"/>
        <v>0</v>
      </c>
      <c r="AS88" s="61">
        <f t="shared" si="54"/>
        <v>0</v>
      </c>
      <c r="AU88" s="61">
        <f t="shared" si="60"/>
        <v>0</v>
      </c>
      <c r="AW88">
        <f t="shared" si="61"/>
        <v>0</v>
      </c>
      <c r="AX88">
        <f t="shared" si="62"/>
        <v>0</v>
      </c>
      <c r="AY88">
        <f t="shared" si="63"/>
        <v>0</v>
      </c>
      <c r="AZ88">
        <f t="shared" si="64"/>
        <v>0</v>
      </c>
      <c r="BA88">
        <f t="shared" si="65"/>
        <v>0</v>
      </c>
      <c r="BB88">
        <f t="shared" si="66"/>
        <v>0</v>
      </c>
      <c r="BC88">
        <f t="shared" si="67"/>
        <v>0</v>
      </c>
      <c r="BD88">
        <f t="shared" si="68"/>
        <v>0</v>
      </c>
    </row>
    <row r="89" spans="1:56">
      <c r="A89" s="234"/>
      <c r="B89" s="235"/>
      <c r="C89" s="236"/>
      <c r="D89" s="237"/>
      <c r="E89" s="238"/>
      <c r="F89" s="239"/>
      <c r="G89" s="239"/>
      <c r="H89" s="239"/>
      <c r="I89" s="240"/>
      <c r="J89" s="241" t="str">
        <f t="shared" si="55"/>
        <v/>
      </c>
      <c r="K89" s="242" t="str">
        <f t="shared" si="56"/>
        <v/>
      </c>
      <c r="L89" s="243" t="str">
        <f t="shared" si="57"/>
        <v/>
      </c>
      <c r="M89" s="244" t="str">
        <f t="shared" si="48"/>
        <v/>
      </c>
      <c r="N89" s="234"/>
      <c r="O89" s="235"/>
      <c r="P89" s="236"/>
      <c r="Q89" s="238"/>
      <c r="R89" s="239"/>
      <c r="S89" s="239"/>
      <c r="T89" s="239"/>
      <c r="U89" s="240"/>
      <c r="V89" s="241" t="str">
        <f t="shared" si="58"/>
        <v/>
      </c>
      <c r="W89" s="244" t="str">
        <f t="shared" si="49"/>
        <v/>
      </c>
      <c r="X89" s="234"/>
      <c r="Y89" s="235"/>
      <c r="Z89" s="236"/>
      <c r="AA89" s="238"/>
      <c r="AB89" s="239"/>
      <c r="AC89" s="239"/>
      <c r="AD89" s="239"/>
      <c r="AE89" s="240"/>
      <c r="AF89" s="241" t="str">
        <f t="shared" si="50"/>
        <v/>
      </c>
      <c r="AG89" s="244" t="str">
        <f t="shared" si="51"/>
        <v/>
      </c>
      <c r="AH89" s="4"/>
      <c r="AI89" s="61">
        <f t="shared" si="59"/>
        <v>0</v>
      </c>
      <c r="AJ89" s="61">
        <f t="shared" si="59"/>
        <v>0</v>
      </c>
      <c r="AK89" s="61">
        <f t="shared" si="59"/>
        <v>0</v>
      </c>
      <c r="AL89" s="61">
        <f t="shared" si="59"/>
        <v>0</v>
      </c>
      <c r="AM89" s="35">
        <f t="shared" si="52"/>
        <v>0</v>
      </c>
      <c r="AN89" s="35">
        <f t="shared" si="53"/>
        <v>0</v>
      </c>
      <c r="AO89" s="35">
        <f t="shared" si="53"/>
        <v>0</v>
      </c>
      <c r="AP89" s="35">
        <f t="shared" si="53"/>
        <v>0</v>
      </c>
      <c r="AQ89" s="35">
        <f t="shared" si="53"/>
        <v>0</v>
      </c>
      <c r="AS89" s="61">
        <f t="shared" si="54"/>
        <v>0</v>
      </c>
      <c r="AU89" s="61">
        <f t="shared" si="60"/>
        <v>0</v>
      </c>
      <c r="AW89">
        <f t="shared" si="61"/>
        <v>0</v>
      </c>
      <c r="AX89">
        <f t="shared" si="62"/>
        <v>0</v>
      </c>
      <c r="AY89">
        <f t="shared" si="63"/>
        <v>0</v>
      </c>
      <c r="AZ89">
        <f t="shared" si="64"/>
        <v>0</v>
      </c>
      <c r="BA89">
        <f t="shared" si="65"/>
        <v>0</v>
      </c>
      <c r="BB89">
        <f t="shared" si="66"/>
        <v>0</v>
      </c>
      <c r="BC89">
        <f t="shared" si="67"/>
        <v>0</v>
      </c>
      <c r="BD89">
        <f t="shared" si="68"/>
        <v>0</v>
      </c>
    </row>
    <row r="90" spans="1:56">
      <c r="A90" s="234"/>
      <c r="B90" s="235"/>
      <c r="C90" s="236"/>
      <c r="D90" s="237"/>
      <c r="E90" s="238"/>
      <c r="F90" s="239"/>
      <c r="G90" s="239"/>
      <c r="H90" s="239"/>
      <c r="I90" s="240"/>
      <c r="J90" s="241" t="str">
        <f t="shared" si="55"/>
        <v/>
      </c>
      <c r="K90" s="242" t="str">
        <f t="shared" si="56"/>
        <v/>
      </c>
      <c r="L90" s="243" t="str">
        <f t="shared" si="57"/>
        <v/>
      </c>
      <c r="M90" s="244" t="str">
        <f t="shared" si="48"/>
        <v/>
      </c>
      <c r="N90" s="234"/>
      <c r="O90" s="235"/>
      <c r="P90" s="236"/>
      <c r="Q90" s="238"/>
      <c r="R90" s="239"/>
      <c r="S90" s="239"/>
      <c r="T90" s="239"/>
      <c r="U90" s="240"/>
      <c r="V90" s="241" t="str">
        <f t="shared" si="58"/>
        <v/>
      </c>
      <c r="W90" s="244" t="str">
        <f t="shared" si="49"/>
        <v/>
      </c>
      <c r="X90" s="234"/>
      <c r="Y90" s="235"/>
      <c r="Z90" s="236"/>
      <c r="AA90" s="238"/>
      <c r="AB90" s="239"/>
      <c r="AC90" s="239"/>
      <c r="AD90" s="239"/>
      <c r="AE90" s="240"/>
      <c r="AF90" s="241" t="str">
        <f t="shared" si="50"/>
        <v/>
      </c>
      <c r="AG90" s="244" t="str">
        <f t="shared" si="51"/>
        <v/>
      </c>
      <c r="AH90" s="4"/>
      <c r="AI90" s="61">
        <f t="shared" si="59"/>
        <v>0</v>
      </c>
      <c r="AJ90" s="61">
        <f t="shared" si="59"/>
        <v>0</v>
      </c>
      <c r="AK90" s="61">
        <f t="shared" si="59"/>
        <v>0</v>
      </c>
      <c r="AL90" s="61">
        <f t="shared" si="59"/>
        <v>0</v>
      </c>
      <c r="AM90" s="35">
        <f t="shared" si="52"/>
        <v>0</v>
      </c>
      <c r="AN90" s="35">
        <f t="shared" si="53"/>
        <v>0</v>
      </c>
      <c r="AO90" s="35">
        <f t="shared" si="53"/>
        <v>0</v>
      </c>
      <c r="AP90" s="35">
        <f t="shared" si="53"/>
        <v>0</v>
      </c>
      <c r="AQ90" s="35">
        <f t="shared" si="53"/>
        <v>0</v>
      </c>
      <c r="AS90" s="61">
        <f t="shared" si="54"/>
        <v>0</v>
      </c>
      <c r="AU90" s="61">
        <f t="shared" si="60"/>
        <v>0</v>
      </c>
      <c r="AW90">
        <f t="shared" si="61"/>
        <v>0</v>
      </c>
      <c r="AX90">
        <f t="shared" si="62"/>
        <v>0</v>
      </c>
      <c r="AY90">
        <f t="shared" si="63"/>
        <v>0</v>
      </c>
      <c r="AZ90">
        <f t="shared" si="64"/>
        <v>0</v>
      </c>
      <c r="BA90">
        <f t="shared" si="65"/>
        <v>0</v>
      </c>
      <c r="BB90">
        <f t="shared" si="66"/>
        <v>0</v>
      </c>
      <c r="BC90">
        <f t="shared" si="67"/>
        <v>0</v>
      </c>
      <c r="BD90">
        <f t="shared" si="68"/>
        <v>0</v>
      </c>
    </row>
    <row r="91" spans="1:56">
      <c r="A91" s="234"/>
      <c r="B91" s="235"/>
      <c r="C91" s="236"/>
      <c r="D91" s="237"/>
      <c r="E91" s="238"/>
      <c r="F91" s="239"/>
      <c r="G91" s="239"/>
      <c r="H91" s="239"/>
      <c r="I91" s="240"/>
      <c r="J91" s="241" t="str">
        <f t="shared" si="55"/>
        <v/>
      </c>
      <c r="K91" s="242" t="str">
        <f t="shared" si="56"/>
        <v/>
      </c>
      <c r="L91" s="243" t="str">
        <f t="shared" si="57"/>
        <v/>
      </c>
      <c r="M91" s="244" t="str">
        <f t="shared" si="48"/>
        <v/>
      </c>
      <c r="N91" s="234"/>
      <c r="O91" s="235"/>
      <c r="P91" s="236"/>
      <c r="Q91" s="238"/>
      <c r="R91" s="239"/>
      <c r="S91" s="239"/>
      <c r="T91" s="239"/>
      <c r="U91" s="240"/>
      <c r="V91" s="241" t="str">
        <f t="shared" si="58"/>
        <v/>
      </c>
      <c r="W91" s="244" t="str">
        <f t="shared" si="49"/>
        <v/>
      </c>
      <c r="X91" s="234"/>
      <c r="Y91" s="235"/>
      <c r="Z91" s="236"/>
      <c r="AA91" s="238"/>
      <c r="AB91" s="239"/>
      <c r="AC91" s="239"/>
      <c r="AD91" s="239"/>
      <c r="AE91" s="240"/>
      <c r="AF91" s="241" t="str">
        <f t="shared" si="50"/>
        <v/>
      </c>
      <c r="AG91" s="244" t="str">
        <f t="shared" si="51"/>
        <v/>
      </c>
      <c r="AH91" s="4"/>
      <c r="AI91" s="61">
        <f t="shared" si="59"/>
        <v>0</v>
      </c>
      <c r="AJ91" s="61">
        <f t="shared" si="59"/>
        <v>0</v>
      </c>
      <c r="AK91" s="61">
        <f t="shared" si="59"/>
        <v>0</v>
      </c>
      <c r="AL91" s="61">
        <f t="shared" si="59"/>
        <v>0</v>
      </c>
      <c r="AM91" s="35">
        <f t="shared" si="52"/>
        <v>0</v>
      </c>
      <c r="AN91" s="35">
        <f t="shared" si="53"/>
        <v>0</v>
      </c>
      <c r="AO91" s="35">
        <f t="shared" si="53"/>
        <v>0</v>
      </c>
      <c r="AP91" s="35">
        <f t="shared" si="53"/>
        <v>0</v>
      </c>
      <c r="AQ91" s="35">
        <f t="shared" si="53"/>
        <v>0</v>
      </c>
      <c r="AS91" s="61">
        <f t="shared" si="54"/>
        <v>0</v>
      </c>
      <c r="AU91" s="61">
        <f t="shared" si="60"/>
        <v>0</v>
      </c>
      <c r="AW91">
        <f t="shared" si="61"/>
        <v>0</v>
      </c>
      <c r="AX91">
        <f t="shared" si="62"/>
        <v>0</v>
      </c>
      <c r="AY91">
        <f t="shared" si="63"/>
        <v>0</v>
      </c>
      <c r="AZ91">
        <f t="shared" si="64"/>
        <v>0</v>
      </c>
      <c r="BA91">
        <f t="shared" si="65"/>
        <v>0</v>
      </c>
      <c r="BB91">
        <f t="shared" si="66"/>
        <v>0</v>
      </c>
      <c r="BC91">
        <f t="shared" si="67"/>
        <v>0</v>
      </c>
      <c r="BD91">
        <f t="shared" si="68"/>
        <v>0</v>
      </c>
    </row>
    <row r="92" spans="1:56">
      <c r="A92" s="234"/>
      <c r="B92" s="235"/>
      <c r="C92" s="236"/>
      <c r="D92" s="237"/>
      <c r="E92" s="238"/>
      <c r="F92" s="239"/>
      <c r="G92" s="239"/>
      <c r="H92" s="239"/>
      <c r="I92" s="240"/>
      <c r="J92" s="241" t="str">
        <f t="shared" si="55"/>
        <v/>
      </c>
      <c r="K92" s="242" t="str">
        <f t="shared" si="56"/>
        <v/>
      </c>
      <c r="L92" s="243" t="str">
        <f t="shared" si="57"/>
        <v/>
      </c>
      <c r="M92" s="244" t="str">
        <f t="shared" si="48"/>
        <v/>
      </c>
      <c r="N92" s="234"/>
      <c r="O92" s="235"/>
      <c r="P92" s="236"/>
      <c r="Q92" s="238"/>
      <c r="R92" s="239"/>
      <c r="S92" s="239"/>
      <c r="T92" s="239"/>
      <c r="U92" s="240"/>
      <c r="V92" s="241" t="str">
        <f t="shared" si="58"/>
        <v/>
      </c>
      <c r="W92" s="244" t="str">
        <f t="shared" si="49"/>
        <v/>
      </c>
      <c r="X92" s="234"/>
      <c r="Y92" s="235"/>
      <c r="Z92" s="236"/>
      <c r="AA92" s="238"/>
      <c r="AB92" s="239"/>
      <c r="AC92" s="239"/>
      <c r="AD92" s="239"/>
      <c r="AE92" s="240"/>
      <c r="AF92" s="241" t="str">
        <f t="shared" si="50"/>
        <v/>
      </c>
      <c r="AG92" s="244" t="str">
        <f t="shared" si="51"/>
        <v/>
      </c>
      <c r="AH92" s="4"/>
      <c r="AI92" s="61">
        <f t="shared" si="59"/>
        <v>0</v>
      </c>
      <c r="AJ92" s="61">
        <f t="shared" si="59"/>
        <v>0</v>
      </c>
      <c r="AK92" s="61">
        <f t="shared" si="59"/>
        <v>0</v>
      </c>
      <c r="AL92" s="61">
        <f t="shared" si="59"/>
        <v>0</v>
      </c>
      <c r="AM92" s="35">
        <f t="shared" si="52"/>
        <v>0</v>
      </c>
      <c r="AN92" s="35">
        <f t="shared" ref="AN92:AQ96" si="69">IF(OR(NOT(AI92=0),F92="F"),1,0)</f>
        <v>0</v>
      </c>
      <c r="AO92" s="35">
        <f t="shared" si="69"/>
        <v>0</v>
      </c>
      <c r="AP92" s="35">
        <f t="shared" si="69"/>
        <v>0</v>
      </c>
      <c r="AQ92" s="35">
        <f t="shared" si="69"/>
        <v>0</v>
      </c>
      <c r="AS92" s="61">
        <f t="shared" si="54"/>
        <v>0</v>
      </c>
      <c r="AU92" s="61">
        <f t="shared" si="60"/>
        <v>0</v>
      </c>
      <c r="AW92">
        <f t="shared" si="61"/>
        <v>0</v>
      </c>
      <c r="AX92">
        <f t="shared" si="62"/>
        <v>0</v>
      </c>
      <c r="AY92">
        <f t="shared" si="63"/>
        <v>0</v>
      </c>
      <c r="AZ92">
        <f t="shared" si="64"/>
        <v>0</v>
      </c>
      <c r="BA92">
        <f t="shared" si="65"/>
        <v>0</v>
      </c>
      <c r="BB92">
        <f t="shared" si="66"/>
        <v>0</v>
      </c>
      <c r="BC92">
        <f t="shared" si="67"/>
        <v>0</v>
      </c>
      <c r="BD92">
        <f t="shared" si="68"/>
        <v>0</v>
      </c>
    </row>
    <row r="93" spans="1:56">
      <c r="A93" s="234"/>
      <c r="B93" s="235"/>
      <c r="C93" s="236"/>
      <c r="D93" s="237"/>
      <c r="E93" s="238"/>
      <c r="F93" s="239"/>
      <c r="G93" s="239"/>
      <c r="H93" s="239"/>
      <c r="I93" s="240"/>
      <c r="J93" s="241" t="str">
        <f t="shared" si="55"/>
        <v/>
      </c>
      <c r="K93" s="242" t="str">
        <f t="shared" si="56"/>
        <v/>
      </c>
      <c r="L93" s="243" t="str">
        <f t="shared" si="57"/>
        <v/>
      </c>
      <c r="M93" s="244" t="str">
        <f t="shared" si="48"/>
        <v/>
      </c>
      <c r="N93" s="234"/>
      <c r="O93" s="235"/>
      <c r="P93" s="236"/>
      <c r="Q93" s="238"/>
      <c r="R93" s="239"/>
      <c r="S93" s="239"/>
      <c r="T93" s="239"/>
      <c r="U93" s="240"/>
      <c r="V93" s="241" t="str">
        <f t="shared" si="58"/>
        <v/>
      </c>
      <c r="W93" s="244" t="str">
        <f t="shared" si="49"/>
        <v/>
      </c>
      <c r="X93" s="234"/>
      <c r="Y93" s="235"/>
      <c r="Z93" s="236"/>
      <c r="AA93" s="238"/>
      <c r="AB93" s="239"/>
      <c r="AC93" s="239"/>
      <c r="AD93" s="239"/>
      <c r="AE93" s="240"/>
      <c r="AF93" s="241" t="str">
        <f t="shared" si="50"/>
        <v/>
      </c>
      <c r="AG93" s="244" t="str">
        <f t="shared" si="51"/>
        <v/>
      </c>
      <c r="AH93" s="4"/>
      <c r="AI93" s="61">
        <f t="shared" si="59"/>
        <v>0</v>
      </c>
      <c r="AJ93" s="61">
        <f t="shared" si="59"/>
        <v>0</v>
      </c>
      <c r="AK93" s="61">
        <f t="shared" si="59"/>
        <v>0</v>
      </c>
      <c r="AL93" s="61">
        <f t="shared" si="59"/>
        <v>0</v>
      </c>
      <c r="AM93" s="35">
        <f t="shared" si="52"/>
        <v>0</v>
      </c>
      <c r="AN93" s="35">
        <f t="shared" si="69"/>
        <v>0</v>
      </c>
      <c r="AO93" s="35">
        <f t="shared" si="69"/>
        <v>0</v>
      </c>
      <c r="AP93" s="35">
        <f t="shared" si="69"/>
        <v>0</v>
      </c>
      <c r="AQ93" s="35">
        <f t="shared" si="69"/>
        <v>0</v>
      </c>
      <c r="AS93" s="61">
        <f t="shared" si="54"/>
        <v>0</v>
      </c>
      <c r="AU93" s="61">
        <f t="shared" si="60"/>
        <v>0</v>
      </c>
      <c r="AW93">
        <f t="shared" si="61"/>
        <v>0</v>
      </c>
      <c r="AX93">
        <f t="shared" si="62"/>
        <v>0</v>
      </c>
      <c r="AY93">
        <f t="shared" si="63"/>
        <v>0</v>
      </c>
      <c r="AZ93">
        <f t="shared" si="64"/>
        <v>0</v>
      </c>
      <c r="BA93">
        <f t="shared" si="65"/>
        <v>0</v>
      </c>
      <c r="BB93">
        <f t="shared" si="66"/>
        <v>0</v>
      </c>
      <c r="BC93">
        <f t="shared" si="67"/>
        <v>0</v>
      </c>
      <c r="BD93">
        <f t="shared" si="68"/>
        <v>0</v>
      </c>
    </row>
    <row r="94" spans="1:56">
      <c r="A94" s="245"/>
      <c r="B94" s="246"/>
      <c r="C94" s="246"/>
      <c r="D94" s="246"/>
      <c r="E94" s="246"/>
      <c r="F94" s="246"/>
      <c r="G94" s="246"/>
      <c r="H94" s="246"/>
      <c r="I94" s="247"/>
      <c r="J94" s="248" t="str">
        <f t="shared" si="55"/>
        <v/>
      </c>
      <c r="K94" s="249" t="str">
        <f t="shared" si="56"/>
        <v/>
      </c>
      <c r="L94" s="250" t="str">
        <f t="shared" si="57"/>
        <v/>
      </c>
      <c r="M94" s="251" t="str">
        <f t="shared" si="48"/>
        <v/>
      </c>
      <c r="N94" s="245"/>
      <c r="O94" s="246"/>
      <c r="P94" s="246"/>
      <c r="Q94" s="246"/>
      <c r="R94" s="246"/>
      <c r="S94" s="246"/>
      <c r="T94" s="246"/>
      <c r="U94" s="247"/>
      <c r="V94" s="248" t="str">
        <f t="shared" si="58"/>
        <v/>
      </c>
      <c r="W94" s="251" t="str">
        <f t="shared" si="49"/>
        <v/>
      </c>
      <c r="X94" s="245"/>
      <c r="Y94" s="246"/>
      <c r="Z94" s="246"/>
      <c r="AA94" s="246"/>
      <c r="AB94" s="246"/>
      <c r="AC94" s="246"/>
      <c r="AD94" s="246"/>
      <c r="AE94" s="247"/>
      <c r="AF94" s="248" t="str">
        <f t="shared" si="50"/>
        <v/>
      </c>
      <c r="AG94" s="251" t="str">
        <f t="shared" si="51"/>
        <v/>
      </c>
      <c r="AH94" s="4"/>
      <c r="AI94" s="61">
        <f t="shared" si="59"/>
        <v>0</v>
      </c>
      <c r="AJ94" s="61">
        <f t="shared" si="59"/>
        <v>0</v>
      </c>
      <c r="AK94" s="61">
        <f t="shared" si="59"/>
        <v>0</v>
      </c>
      <c r="AL94" s="61">
        <f t="shared" si="59"/>
        <v>0</v>
      </c>
      <c r="AM94" s="35">
        <f t="shared" si="52"/>
        <v>0</v>
      </c>
      <c r="AN94" s="35">
        <f t="shared" si="69"/>
        <v>0</v>
      </c>
      <c r="AO94" s="35">
        <f t="shared" si="69"/>
        <v>0</v>
      </c>
      <c r="AP94" s="35">
        <f t="shared" si="69"/>
        <v>0</v>
      </c>
      <c r="AQ94" s="35">
        <f t="shared" si="69"/>
        <v>0</v>
      </c>
      <c r="AS94" s="61">
        <f t="shared" si="54"/>
        <v>0</v>
      </c>
      <c r="AU94" s="61">
        <f t="shared" si="60"/>
        <v>0</v>
      </c>
      <c r="AW94">
        <f t="shared" si="61"/>
        <v>0</v>
      </c>
      <c r="AX94">
        <f t="shared" si="62"/>
        <v>0</v>
      </c>
      <c r="AY94">
        <f t="shared" si="63"/>
        <v>0</v>
      </c>
      <c r="AZ94">
        <f t="shared" si="64"/>
        <v>0</v>
      </c>
      <c r="BA94">
        <f t="shared" si="65"/>
        <v>0</v>
      </c>
      <c r="BB94">
        <f t="shared" si="66"/>
        <v>0</v>
      </c>
      <c r="BC94">
        <f t="shared" si="67"/>
        <v>0</v>
      </c>
      <c r="BD94">
        <f t="shared" si="68"/>
        <v>0</v>
      </c>
    </row>
    <row r="95" spans="1:56">
      <c r="A95" s="245"/>
      <c r="B95" s="246"/>
      <c r="C95" s="246"/>
      <c r="D95" s="246"/>
      <c r="E95" s="246"/>
      <c r="F95" s="246"/>
      <c r="G95" s="246"/>
      <c r="H95" s="246"/>
      <c r="I95" s="247"/>
      <c r="J95" s="248" t="str">
        <f t="shared" si="55"/>
        <v/>
      </c>
      <c r="K95" s="249" t="str">
        <f t="shared" si="56"/>
        <v/>
      </c>
      <c r="L95" s="250" t="str">
        <f t="shared" si="57"/>
        <v/>
      </c>
      <c r="M95" s="251" t="str">
        <f t="shared" si="48"/>
        <v/>
      </c>
      <c r="N95" s="245"/>
      <c r="O95" s="246"/>
      <c r="P95" s="246"/>
      <c r="Q95" s="246"/>
      <c r="R95" s="246"/>
      <c r="S95" s="246"/>
      <c r="T95" s="246"/>
      <c r="U95" s="247"/>
      <c r="V95" s="248" t="str">
        <f t="shared" si="58"/>
        <v/>
      </c>
      <c r="W95" s="251" t="str">
        <f t="shared" si="49"/>
        <v/>
      </c>
      <c r="X95" s="245"/>
      <c r="Y95" s="246"/>
      <c r="Z95" s="246"/>
      <c r="AA95" s="246"/>
      <c r="AB95" s="246"/>
      <c r="AC95" s="246"/>
      <c r="AD95" s="246"/>
      <c r="AE95" s="247"/>
      <c r="AF95" s="248" t="str">
        <f t="shared" si="50"/>
        <v/>
      </c>
      <c r="AG95" s="251" t="str">
        <f t="shared" si="51"/>
        <v/>
      </c>
      <c r="AH95" s="4"/>
      <c r="AI95" s="61">
        <f t="shared" si="59"/>
        <v>0</v>
      </c>
      <c r="AJ95" s="61">
        <f t="shared" si="59"/>
        <v>0</v>
      </c>
      <c r="AK95" s="61">
        <f t="shared" si="59"/>
        <v>0</v>
      </c>
      <c r="AL95" s="61">
        <f t="shared" si="59"/>
        <v>0</v>
      </c>
      <c r="AM95" s="35">
        <f t="shared" si="52"/>
        <v>0</v>
      </c>
      <c r="AN95" s="35">
        <f t="shared" si="69"/>
        <v>0</v>
      </c>
      <c r="AO95" s="35">
        <f t="shared" si="69"/>
        <v>0</v>
      </c>
      <c r="AP95" s="35">
        <f t="shared" si="69"/>
        <v>0</v>
      </c>
      <c r="AQ95" s="35">
        <f t="shared" si="69"/>
        <v>0</v>
      </c>
      <c r="AS95" s="61">
        <f t="shared" si="54"/>
        <v>0</v>
      </c>
      <c r="AU95" s="61">
        <f t="shared" si="60"/>
        <v>0</v>
      </c>
      <c r="AW95">
        <f t="shared" si="61"/>
        <v>0</v>
      </c>
      <c r="AX95">
        <f t="shared" si="62"/>
        <v>0</v>
      </c>
      <c r="AY95">
        <f t="shared" si="63"/>
        <v>0</v>
      </c>
      <c r="AZ95">
        <f t="shared" si="64"/>
        <v>0</v>
      </c>
      <c r="BA95">
        <f t="shared" si="65"/>
        <v>0</v>
      </c>
      <c r="BB95">
        <f t="shared" si="66"/>
        <v>0</v>
      </c>
      <c r="BC95">
        <f t="shared" si="67"/>
        <v>0</v>
      </c>
      <c r="BD95">
        <f t="shared" si="68"/>
        <v>0</v>
      </c>
    </row>
    <row r="96" spans="1:56">
      <c r="A96" s="252"/>
      <c r="B96" s="253"/>
      <c r="C96" s="253"/>
      <c r="D96" s="253"/>
      <c r="E96" s="253"/>
      <c r="F96" s="253"/>
      <c r="G96" s="253"/>
      <c r="H96" s="253"/>
      <c r="I96" s="254"/>
      <c r="J96" s="255" t="str">
        <f t="shared" si="55"/>
        <v/>
      </c>
      <c r="K96" s="256" t="str">
        <f t="shared" si="56"/>
        <v/>
      </c>
      <c r="L96" s="257" t="str">
        <f t="shared" si="57"/>
        <v/>
      </c>
      <c r="M96" s="258" t="str">
        <f t="shared" si="48"/>
        <v/>
      </c>
      <c r="N96" s="245"/>
      <c r="O96" s="246"/>
      <c r="P96" s="246"/>
      <c r="Q96" s="246"/>
      <c r="R96" s="246"/>
      <c r="S96" s="246"/>
      <c r="T96" s="246"/>
      <c r="U96" s="247"/>
      <c r="V96" s="248" t="str">
        <f t="shared" si="58"/>
        <v/>
      </c>
      <c r="W96" s="251" t="str">
        <f t="shared" si="49"/>
        <v/>
      </c>
      <c r="X96" s="245"/>
      <c r="Y96" s="246"/>
      <c r="Z96" s="246"/>
      <c r="AA96" s="246"/>
      <c r="AB96" s="246"/>
      <c r="AC96" s="246"/>
      <c r="AD96" s="246"/>
      <c r="AE96" s="247"/>
      <c r="AF96" s="248" t="str">
        <f t="shared" si="50"/>
        <v/>
      </c>
      <c r="AG96" s="251" t="str">
        <f t="shared" si="51"/>
        <v/>
      </c>
      <c r="AH96" s="4"/>
      <c r="AI96" s="61">
        <f t="shared" si="59"/>
        <v>0</v>
      </c>
      <c r="AJ96" s="61">
        <f t="shared" si="59"/>
        <v>0</v>
      </c>
      <c r="AK96" s="61">
        <f t="shared" si="59"/>
        <v>0</v>
      </c>
      <c r="AL96" s="61">
        <f t="shared" si="59"/>
        <v>0</v>
      </c>
      <c r="AM96" s="35">
        <f t="shared" si="52"/>
        <v>0</v>
      </c>
      <c r="AN96" s="35">
        <f t="shared" si="69"/>
        <v>0</v>
      </c>
      <c r="AO96" s="35">
        <f t="shared" si="69"/>
        <v>0</v>
      </c>
      <c r="AP96" s="35">
        <f t="shared" si="69"/>
        <v>0</v>
      </c>
      <c r="AQ96" s="35">
        <f t="shared" si="69"/>
        <v>0</v>
      </c>
      <c r="AS96" s="61">
        <f t="shared" si="54"/>
        <v>0</v>
      </c>
      <c r="AU96" s="61">
        <f t="shared" si="60"/>
        <v>0</v>
      </c>
      <c r="AW96">
        <f t="shared" si="61"/>
        <v>0</v>
      </c>
      <c r="AX96">
        <f t="shared" si="62"/>
        <v>0</v>
      </c>
      <c r="AY96">
        <f t="shared" si="63"/>
        <v>0</v>
      </c>
      <c r="AZ96">
        <f t="shared" si="64"/>
        <v>0</v>
      </c>
      <c r="BA96">
        <f t="shared" si="65"/>
        <v>0</v>
      </c>
      <c r="BB96">
        <f t="shared" si="66"/>
        <v>0</v>
      </c>
      <c r="BC96">
        <f t="shared" si="67"/>
        <v>0</v>
      </c>
      <c r="BD96">
        <f t="shared" si="68"/>
        <v>0</v>
      </c>
    </row>
    <row r="97" spans="1:56" ht="13" thickBot="1">
      <c r="A97" s="259"/>
      <c r="B97" s="260"/>
      <c r="C97" s="261"/>
      <c r="D97" s="262"/>
      <c r="E97" s="263"/>
      <c r="F97" s="263"/>
      <c r="G97" s="263"/>
      <c r="H97" s="263"/>
      <c r="I97" s="264" t="s">
        <v>111</v>
      </c>
      <c r="J97" s="265">
        <f>SUM(J76:J96)</f>
        <v>0</v>
      </c>
      <c r="K97" s="266">
        <f>SUM(K76:K96)</f>
        <v>0</v>
      </c>
      <c r="L97" s="267">
        <f>SUM(L76:L96)</f>
        <v>0</v>
      </c>
      <c r="M97" s="268">
        <f>SUM(M76:M96)</f>
        <v>0</v>
      </c>
      <c r="N97" s="259"/>
      <c r="O97" s="260"/>
      <c r="P97" s="261"/>
      <c r="Q97" s="263"/>
      <c r="R97" s="263"/>
      <c r="S97" s="263"/>
      <c r="T97" s="263"/>
      <c r="U97" s="264" t="s">
        <v>111</v>
      </c>
      <c r="V97" s="265">
        <f>SUM(V76:V96)</f>
        <v>0</v>
      </c>
      <c r="W97" s="269">
        <f>SUM(W76:W96)</f>
        <v>0</v>
      </c>
      <c r="X97" s="259"/>
      <c r="Y97" s="260"/>
      <c r="Z97" s="261"/>
      <c r="AA97" s="263"/>
      <c r="AB97" s="263"/>
      <c r="AC97" s="263"/>
      <c r="AD97" s="263"/>
      <c r="AE97" s="264" t="s">
        <v>111</v>
      </c>
      <c r="AF97" s="265">
        <f>SUM(AF76:AF96)</f>
        <v>0</v>
      </c>
      <c r="AG97" s="269">
        <f>SUM(AG76:AG96)</f>
        <v>0</v>
      </c>
      <c r="AH97" s="4"/>
      <c r="AV97" s="73" t="s">
        <v>118</v>
      </c>
      <c r="AW97">
        <f>SUM(AW76:AW96)</f>
        <v>0</v>
      </c>
      <c r="AX97">
        <f t="shared" ref="AX97:BD97" si="70">SUM(AX76:AX96)</f>
        <v>0</v>
      </c>
      <c r="AY97">
        <f t="shared" si="70"/>
        <v>0</v>
      </c>
      <c r="AZ97">
        <f t="shared" si="70"/>
        <v>0</v>
      </c>
      <c r="BA97">
        <f t="shared" si="70"/>
        <v>0</v>
      </c>
      <c r="BB97">
        <f t="shared" si="70"/>
        <v>0</v>
      </c>
      <c r="BC97">
        <f t="shared" si="70"/>
        <v>0</v>
      </c>
      <c r="BD97">
        <f t="shared" si="70"/>
        <v>0</v>
      </c>
    </row>
    <row r="98" spans="1:56">
      <c r="A98" s="4"/>
      <c r="B98" s="4"/>
      <c r="C98" s="4"/>
      <c r="D98" s="4"/>
      <c r="E98" s="4"/>
      <c r="F98" s="4"/>
      <c r="G98" s="4"/>
      <c r="H98" s="4"/>
      <c r="I98" s="41" t="s">
        <v>172</v>
      </c>
      <c r="J98" s="4">
        <f>AW97</f>
        <v>0</v>
      </c>
      <c r="K98" s="4">
        <f>AX97</f>
        <v>0</v>
      </c>
      <c r="L98" s="4">
        <f>AY97</f>
        <v>0</v>
      </c>
      <c r="M98" s="4">
        <f>AZ97</f>
        <v>0</v>
      </c>
      <c r="N98" s="4"/>
      <c r="O98" s="4"/>
      <c r="P98" s="4"/>
      <c r="Q98" s="4"/>
      <c r="R98" s="4"/>
      <c r="S98" s="4"/>
      <c r="T98" s="4"/>
      <c r="U98" s="4"/>
      <c r="V98" s="4">
        <f>BA97</f>
        <v>0</v>
      </c>
      <c r="W98" s="4">
        <f>BB97</f>
        <v>0</v>
      </c>
      <c r="X98" s="4"/>
      <c r="Y98" s="4"/>
      <c r="Z98" s="4"/>
      <c r="AA98" s="4"/>
      <c r="AB98" s="4"/>
      <c r="AC98" s="4"/>
      <c r="AD98" s="4"/>
      <c r="AE98" s="4"/>
      <c r="AF98" s="4">
        <f>BC97</f>
        <v>0</v>
      </c>
      <c r="AG98" s="4">
        <f>BD97</f>
        <v>0</v>
      </c>
      <c r="AH98" s="4"/>
    </row>
    <row r="99" spans="1:5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56">
      <c r="A100" s="4"/>
      <c r="B100" s="4"/>
      <c r="C100" s="4"/>
      <c r="D100" s="4"/>
      <c r="E100" s="4"/>
      <c r="F100" s="4"/>
      <c r="G100" s="4"/>
      <c r="H100" s="4"/>
      <c r="I100" s="41" t="s">
        <v>173</v>
      </c>
      <c r="J100" s="74">
        <f>AW46+J98</f>
        <v>0</v>
      </c>
      <c r="K100" s="74">
        <f>AX46+K98</f>
        <v>0</v>
      </c>
      <c r="L100" s="74">
        <f>AY46+L98</f>
        <v>0</v>
      </c>
      <c r="M100" s="74">
        <f>AZ46+M98</f>
        <v>0</v>
      </c>
      <c r="N100" s="4"/>
      <c r="O100" s="4"/>
      <c r="P100" s="4"/>
      <c r="Q100" s="4"/>
      <c r="R100" s="4"/>
      <c r="S100" s="4"/>
      <c r="T100" s="4"/>
      <c r="U100" s="41" t="s">
        <v>119</v>
      </c>
      <c r="V100" s="74">
        <f>BA46+V98</f>
        <v>0</v>
      </c>
      <c r="W100" s="74">
        <f>BB46+W98</f>
        <v>0</v>
      </c>
      <c r="X100" s="4"/>
      <c r="Y100" s="4"/>
      <c r="Z100" s="4"/>
      <c r="AA100" s="4"/>
      <c r="AB100" s="4"/>
      <c r="AC100" s="4"/>
      <c r="AD100" s="4"/>
      <c r="AE100" s="41" t="s">
        <v>119</v>
      </c>
      <c r="AF100" s="74">
        <f>BC46+AF98</f>
        <v>0</v>
      </c>
      <c r="AG100" s="74">
        <f>BD46+AG98</f>
        <v>0</v>
      </c>
      <c r="AH100" s="4"/>
    </row>
    <row r="101" spans="1:56">
      <c r="A101" s="4"/>
      <c r="B101" s="4"/>
      <c r="C101" s="4"/>
      <c r="D101" s="38" t="str">
        <f>'Degree Plan'!O51</f>
        <v>Form 1.0 designed by Dr. Robert R. Henry, P.E.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</sheetData>
  <mergeCells count="43">
    <mergeCell ref="M52:O52"/>
    <mergeCell ref="AA54:AF54"/>
    <mergeCell ref="F56:I56"/>
    <mergeCell ref="J56:L56"/>
    <mergeCell ref="M56:O56"/>
    <mergeCell ref="V56:Y56"/>
    <mergeCell ref="Q56:U56"/>
    <mergeCell ref="F54:I54"/>
    <mergeCell ref="AA55:AF55"/>
    <mergeCell ref="AA56:AF56"/>
    <mergeCell ref="Q54:U54"/>
    <mergeCell ref="J54:L54"/>
    <mergeCell ref="M54:O54"/>
    <mergeCell ref="V54:Y54"/>
    <mergeCell ref="V55:Y55"/>
    <mergeCell ref="F55:I55"/>
    <mergeCell ref="J55:L55"/>
    <mergeCell ref="M55:O55"/>
    <mergeCell ref="Q55:U55"/>
    <mergeCell ref="J53:L53"/>
    <mergeCell ref="M53:O53"/>
    <mergeCell ref="Q53:U53"/>
    <mergeCell ref="N4:T4"/>
    <mergeCell ref="N5:T5"/>
    <mergeCell ref="N6:T6"/>
    <mergeCell ref="F49:O49"/>
    <mergeCell ref="P49:AF49"/>
    <mergeCell ref="P50:AF50"/>
    <mergeCell ref="F50:O50"/>
    <mergeCell ref="AA53:AF53"/>
    <mergeCell ref="V53:Y53"/>
    <mergeCell ref="F53:I53"/>
    <mergeCell ref="V52:Y52"/>
    <mergeCell ref="P51:U51"/>
    <mergeCell ref="V51:Z51"/>
    <mergeCell ref="AA51:AF51"/>
    <mergeCell ref="AA52:AF52"/>
    <mergeCell ref="F51:I51"/>
    <mergeCell ref="J51:L51"/>
    <mergeCell ref="M51:O51"/>
    <mergeCell ref="Q52:U52"/>
    <mergeCell ref="F52:I52"/>
    <mergeCell ref="J52:L52"/>
  </mergeCells>
  <phoneticPr fontId="0" type="noConversion"/>
  <conditionalFormatting sqref="AB11:AD28">
    <cfRule type="expression" dxfId="0" priority="1" stopIfTrue="1">
      <formula>NOT(OR(AB11="CR",AB11="S",AB11="P"))</formula>
    </cfRule>
  </conditionalFormatting>
  <pageMargins left="0" right="0" top="0.5" bottom="0.5" header="0.5" footer="0.5"/>
  <pageSetup scale="87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baseColWidth="10" defaultColWidth="8.83203125" defaultRowHeight="12" x14ac:dyDescent="0"/>
  <cols>
    <col min="1" max="1" width="20.6640625" customWidth="1"/>
    <col min="2" max="2" width="6.5" customWidth="1"/>
    <col min="3" max="3" width="20.6640625" customWidth="1"/>
    <col min="4" max="4" width="6.5" customWidth="1"/>
    <col min="5" max="5" width="30.6640625" customWidth="1"/>
  </cols>
  <sheetData>
    <row r="1" spans="1:4" ht="15">
      <c r="C1" s="331" t="s">
        <v>206</v>
      </c>
      <c r="D1" s="331"/>
    </row>
    <row r="2" spans="1:4" ht="15">
      <c r="A2" s="344" t="s">
        <v>194</v>
      </c>
      <c r="C2" t="s">
        <v>253</v>
      </c>
    </row>
    <row r="3" spans="1:4" ht="15">
      <c r="A3" s="344" t="s">
        <v>195</v>
      </c>
      <c r="C3" t="s">
        <v>254</v>
      </c>
    </row>
    <row r="4" spans="1:4" ht="15">
      <c r="A4" s="344" t="s">
        <v>196</v>
      </c>
      <c r="C4" t="s">
        <v>255</v>
      </c>
    </row>
    <row r="5" spans="1:4" ht="15">
      <c r="A5" s="344" t="s">
        <v>193</v>
      </c>
      <c r="C5" t="s">
        <v>256</v>
      </c>
    </row>
    <row r="6" spans="1:4" ht="15">
      <c r="A6" s="344" t="s">
        <v>230</v>
      </c>
      <c r="C6" t="s">
        <v>257</v>
      </c>
    </row>
    <row r="7" spans="1:4" ht="15">
      <c r="A7" s="344" t="s">
        <v>231</v>
      </c>
      <c r="C7" t="s">
        <v>258</v>
      </c>
    </row>
    <row r="8" spans="1:4" ht="15">
      <c r="A8" s="344" t="s">
        <v>192</v>
      </c>
      <c r="C8" t="s">
        <v>259</v>
      </c>
    </row>
    <row r="9" spans="1:4" ht="15">
      <c r="A9" s="344" t="s">
        <v>200</v>
      </c>
      <c r="C9" t="s">
        <v>260</v>
      </c>
    </row>
    <row r="10" spans="1:4" ht="15">
      <c r="A10" s="344" t="s">
        <v>199</v>
      </c>
      <c r="C10" t="s">
        <v>261</v>
      </c>
    </row>
    <row r="11" spans="1:4" ht="15">
      <c r="A11" s="344" t="s">
        <v>262</v>
      </c>
      <c r="C11" t="s">
        <v>263</v>
      </c>
    </row>
    <row r="12" spans="1:4" ht="15">
      <c r="A12" s="344" t="s">
        <v>264</v>
      </c>
      <c r="C12" t="s">
        <v>265</v>
      </c>
    </row>
    <row r="13" spans="1:4" ht="15">
      <c r="A13" s="344" t="s">
        <v>197</v>
      </c>
      <c r="C13" t="s">
        <v>266</v>
      </c>
    </row>
    <row r="14" spans="1:4" ht="15">
      <c r="A14" s="344" t="s">
        <v>267</v>
      </c>
      <c r="C14" t="s">
        <v>268</v>
      </c>
    </row>
    <row r="15" spans="1:4" ht="15">
      <c r="A15" s="344" t="s">
        <v>198</v>
      </c>
      <c r="C15" t="s">
        <v>269</v>
      </c>
    </row>
    <row r="16" spans="1:4" ht="15">
      <c r="A16" s="344" t="s">
        <v>236</v>
      </c>
      <c r="C16" t="s">
        <v>270</v>
      </c>
    </row>
    <row r="17" spans="1:5" ht="15">
      <c r="A17" s="344" t="s">
        <v>271</v>
      </c>
      <c r="C17" t="s">
        <v>272</v>
      </c>
    </row>
    <row r="18" spans="1:5" ht="15">
      <c r="A18" s="344" t="s">
        <v>273</v>
      </c>
      <c r="C18" t="s">
        <v>274</v>
      </c>
    </row>
    <row r="19" spans="1:5">
      <c r="A19" s="73" t="s">
        <v>275</v>
      </c>
      <c r="C19" t="s">
        <v>276</v>
      </c>
    </row>
    <row r="21" spans="1:5" ht="15">
      <c r="C21" s="330" t="s">
        <v>207</v>
      </c>
      <c r="D21" s="330"/>
    </row>
    <row r="22" spans="1:5" ht="16" thickBot="1">
      <c r="C22" s="330"/>
      <c r="D22" s="330"/>
    </row>
    <row r="23" spans="1:5" ht="25" thickBot="1">
      <c r="A23" s="429" t="s">
        <v>220</v>
      </c>
      <c r="B23" s="430"/>
      <c r="C23" s="429" t="s">
        <v>221</v>
      </c>
      <c r="D23" s="430"/>
      <c r="E23" s="339" t="s">
        <v>222</v>
      </c>
    </row>
    <row r="24" spans="1:5" ht="15.75" customHeight="1">
      <c r="A24" s="340" t="s">
        <v>98</v>
      </c>
      <c r="B24" s="340" t="s">
        <v>9</v>
      </c>
      <c r="C24" s="340" t="s">
        <v>98</v>
      </c>
      <c r="D24" s="340" t="s">
        <v>9</v>
      </c>
      <c r="E24" s="340"/>
    </row>
    <row r="25" spans="1:5" ht="15.75" customHeight="1">
      <c r="A25" s="341" t="s">
        <v>223</v>
      </c>
      <c r="B25" s="332"/>
      <c r="C25" s="341" t="s">
        <v>223</v>
      </c>
      <c r="D25" s="332"/>
      <c r="E25" s="332"/>
    </row>
    <row r="26" spans="1:5" ht="15">
      <c r="A26" s="332" t="s">
        <v>224</v>
      </c>
      <c r="B26" s="332">
        <v>3</v>
      </c>
      <c r="C26" s="332" t="s">
        <v>232</v>
      </c>
      <c r="D26" s="332">
        <v>3</v>
      </c>
      <c r="E26" s="332" t="s">
        <v>237</v>
      </c>
    </row>
    <row r="27" spans="1:5" ht="15">
      <c r="A27" s="332" t="s">
        <v>225</v>
      </c>
      <c r="B27" s="332">
        <v>3</v>
      </c>
      <c r="C27" s="332" t="s">
        <v>233</v>
      </c>
      <c r="D27" s="332">
        <v>3</v>
      </c>
      <c r="E27" s="332" t="s">
        <v>238</v>
      </c>
    </row>
    <row r="28" spans="1:5" ht="15">
      <c r="A28" s="332" t="s">
        <v>226</v>
      </c>
      <c r="B28" s="332">
        <v>3</v>
      </c>
      <c r="C28" s="332" t="s">
        <v>234</v>
      </c>
      <c r="D28" s="332">
        <v>3</v>
      </c>
      <c r="E28" s="332" t="s">
        <v>239</v>
      </c>
    </row>
    <row r="29" spans="1:5" ht="15">
      <c r="A29" s="332" t="s">
        <v>227</v>
      </c>
      <c r="B29" s="332">
        <v>1</v>
      </c>
      <c r="C29" s="332" t="s">
        <v>235</v>
      </c>
      <c r="D29" s="332">
        <v>1</v>
      </c>
      <c r="E29" s="332"/>
    </row>
    <row r="30" spans="1:5" ht="15">
      <c r="A30" s="332" t="s">
        <v>228</v>
      </c>
      <c r="B30" s="332"/>
      <c r="C30" s="332"/>
      <c r="D30" s="332"/>
      <c r="E30" s="342" t="s">
        <v>243</v>
      </c>
    </row>
    <row r="31" spans="1:5" ht="15">
      <c r="A31" s="332"/>
      <c r="B31" s="332"/>
      <c r="C31" s="332"/>
      <c r="D31" s="332"/>
      <c r="E31" s="342" t="s">
        <v>242</v>
      </c>
    </row>
    <row r="32" spans="1:5" ht="15">
      <c r="A32" s="341" t="s">
        <v>229</v>
      </c>
      <c r="B32" s="332">
        <v>3</v>
      </c>
      <c r="C32" s="341" t="s">
        <v>229</v>
      </c>
      <c r="D32" s="332">
        <v>3</v>
      </c>
      <c r="E32" s="342" t="s">
        <v>240</v>
      </c>
    </row>
    <row r="33" spans="1:5" ht="15">
      <c r="A33" s="332" t="s">
        <v>230</v>
      </c>
      <c r="B33" s="332"/>
      <c r="C33" s="332" t="s">
        <v>197</v>
      </c>
      <c r="D33" s="332"/>
      <c r="E33" s="342" t="s">
        <v>241</v>
      </c>
    </row>
    <row r="34" spans="1:5" ht="15">
      <c r="A34" s="332" t="s">
        <v>231</v>
      </c>
      <c r="B34" s="332"/>
      <c r="C34" s="332" t="s">
        <v>231</v>
      </c>
      <c r="D34" s="332"/>
      <c r="E34" s="342"/>
    </row>
    <row r="35" spans="1:5" ht="15">
      <c r="A35" s="332" t="s">
        <v>197</v>
      </c>
      <c r="B35" s="332"/>
      <c r="C35" s="332" t="s">
        <v>236</v>
      </c>
      <c r="D35" s="332"/>
      <c r="E35" s="332"/>
    </row>
    <row r="36" spans="1:5" ht="16" thickBot="1">
      <c r="A36" s="333"/>
      <c r="B36" s="333"/>
      <c r="C36" s="334" t="s">
        <v>230</v>
      </c>
      <c r="D36" s="334"/>
      <c r="E36" s="334"/>
    </row>
    <row r="38" spans="1:5" ht="15">
      <c r="A38" s="343" t="s">
        <v>250</v>
      </c>
    </row>
    <row r="39" spans="1:5">
      <c r="A39" t="s">
        <v>244</v>
      </c>
    </row>
    <row r="40" spans="1:5">
      <c r="A40" t="s">
        <v>245</v>
      </c>
    </row>
    <row r="41" spans="1:5">
      <c r="A41" t="s">
        <v>246</v>
      </c>
    </row>
    <row r="42" spans="1:5">
      <c r="A42" t="s">
        <v>247</v>
      </c>
    </row>
    <row r="44" spans="1:5">
      <c r="A44" t="s">
        <v>248</v>
      </c>
    </row>
    <row r="45" spans="1:5">
      <c r="A45" t="s">
        <v>249</v>
      </c>
    </row>
  </sheetData>
  <mergeCells count="2">
    <mergeCell ref="A23:B23"/>
    <mergeCell ref="C23:D23"/>
  </mergeCells>
  <phoneticPr fontId="2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D4"/>
  <sheetViews>
    <sheetView workbookViewId="0">
      <selection activeCell="B43" sqref="B43"/>
    </sheetView>
  </sheetViews>
  <sheetFormatPr baseColWidth="10" defaultColWidth="8.83203125" defaultRowHeight="12" x14ac:dyDescent="0"/>
  <sheetData>
    <row r="1" spans="1:4">
      <c r="C1" s="84" t="s">
        <v>139</v>
      </c>
      <c r="D1" t="str">
        <f>'Degree Plan'!P2</f>
        <v>Name</v>
      </c>
    </row>
    <row r="2" spans="1:4">
      <c r="C2" s="84" t="s">
        <v>140</v>
      </c>
    </row>
    <row r="4" spans="1:4">
      <c r="A4" s="85" t="s">
        <v>137</v>
      </c>
      <c r="B4" s="85" t="s">
        <v>141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Degree Plan</vt:lpstr>
      <vt:lpstr>Graduation CheckSheet</vt:lpstr>
      <vt:lpstr>Electives &amp; Emphasis Area</vt:lpstr>
      <vt:lpstr>Advisor Info</vt:lpstr>
    </vt:vector>
  </TitlesOfParts>
  <Manager>EECE Department</Manager>
  <Company>UL Lafayette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EECE Advising, 2001-03 Basic</dc:title>
  <dc:creator>Dr. Robert R. Henry</dc:creator>
  <cp:lastModifiedBy>Bordelon LaShaun A</cp:lastModifiedBy>
  <cp:lastPrinted>2005-03-02T22:08:11Z</cp:lastPrinted>
  <dcterms:created xsi:type="dcterms:W3CDTF">2003-01-22T21:40:32Z</dcterms:created>
  <dcterms:modified xsi:type="dcterms:W3CDTF">2013-10-07T03:22:52Z</dcterms:modified>
</cp:coreProperties>
</file>